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e8tang\Desktop\"/>
    </mc:Choice>
  </mc:AlternateContent>
  <xr:revisionPtr revIDLastSave="0" documentId="8_{7CD81139-42B6-4D06-AD91-D6ACBE7BB608}" xr6:coauthVersionLast="36" xr6:coauthVersionMax="36" xr10:uidLastSave="{00000000-0000-0000-0000-000000000000}"/>
  <bookViews>
    <workbookView xWindow="22930" yWindow="-110" windowWidth="38620" windowHeight="21220" tabRatio="500" activeTab="4" xr2:uid="{00000000-000D-0000-FFFF-FFFF00000000}"/>
  </bookViews>
  <sheets>
    <sheet name="F30" sheetId="7" r:id="rId1"/>
    <sheet name="F31" sheetId="1" r:id="rId2"/>
    <sheet name="F32" sheetId="6" r:id="rId3"/>
    <sheet name="NRSA Stipend &amp; Allowances" sheetId="3" r:id="rId4"/>
    <sheet name="PhD-MD Fees" sheetId="10" r:id="rId5"/>
    <sheet name="PhD-PharmD Fees" sheetId="9" r:id="rId6"/>
  </sheets>
  <definedNames>
    <definedName name="_xlnm.Print_Area" localSheetId="4">'PhD-MD Fees'!$A$1:$J$192</definedName>
    <definedName name="_xlnm.Print_Area" localSheetId="5">'PhD-PharmD Fees'!$A$1:$J$109</definedName>
  </definedNames>
  <calcPr calcId="191029"/>
</workbook>
</file>

<file path=xl/calcChain.xml><?xml version="1.0" encoding="utf-8"?>
<calcChain xmlns="http://schemas.openxmlformats.org/spreadsheetml/2006/main">
  <c r="B9" i="7" l="1"/>
  <c r="I195" i="10" l="1"/>
  <c r="H195" i="10"/>
  <c r="G195" i="10"/>
  <c r="D195" i="10"/>
  <c r="C195" i="10"/>
  <c r="B195" i="10"/>
  <c r="J195" i="10"/>
  <c r="E195" i="10"/>
  <c r="D178" i="10"/>
  <c r="C178" i="10"/>
  <c r="D50" i="9"/>
  <c r="C50" i="9"/>
  <c r="D49" i="9"/>
  <c r="C49" i="9"/>
  <c r="D48" i="9"/>
  <c r="C48" i="9"/>
  <c r="C59" i="9" s="1"/>
  <c r="C70" i="9" s="1"/>
  <c r="C81" i="9" s="1"/>
  <c r="C92" i="9" s="1"/>
  <c r="D47" i="9"/>
  <c r="C47" i="9"/>
  <c r="D46" i="9"/>
  <c r="C46" i="9"/>
  <c r="D45" i="9"/>
  <c r="C45" i="9"/>
  <c r="D44" i="9"/>
  <c r="C44" i="9"/>
  <c r="B50" i="9"/>
  <c r="B49" i="9"/>
  <c r="E39" i="9"/>
  <c r="H92" i="9"/>
  <c r="I48" i="9"/>
  <c r="I59" i="9" s="1"/>
  <c r="I70" i="9" s="1"/>
  <c r="I81" i="9" s="1"/>
  <c r="I92" i="9" s="1"/>
  <c r="H48" i="9"/>
  <c r="H59" i="9" s="1"/>
  <c r="H70" i="9" s="1"/>
  <c r="H81" i="9" s="1"/>
  <c r="G48" i="9"/>
  <c r="J48" i="9" s="1"/>
  <c r="D59" i="9"/>
  <c r="D70" i="9" s="1"/>
  <c r="D81" i="9" s="1"/>
  <c r="D92" i="9" s="1"/>
  <c r="B48" i="9"/>
  <c r="B59" i="9" s="1"/>
  <c r="I114" i="10"/>
  <c r="I126" i="10" s="1"/>
  <c r="I138" i="10" s="1"/>
  <c r="I150" i="10" s="1"/>
  <c r="I162" i="10" s="1"/>
  <c r="I174" i="10" s="1"/>
  <c r="H114" i="10"/>
  <c r="H126" i="10" s="1"/>
  <c r="H138" i="10" s="1"/>
  <c r="H150" i="10" s="1"/>
  <c r="H162" i="10" s="1"/>
  <c r="H174" i="10" s="1"/>
  <c r="G114" i="10"/>
  <c r="D114" i="10"/>
  <c r="D126" i="10" s="1"/>
  <c r="D138" i="10" s="1"/>
  <c r="D150" i="10" s="1"/>
  <c r="D162" i="10" s="1"/>
  <c r="D174" i="10" s="1"/>
  <c r="C114" i="10"/>
  <c r="C126" i="10" s="1"/>
  <c r="C138" i="10" s="1"/>
  <c r="C150" i="10" s="1"/>
  <c r="C162" i="10" s="1"/>
  <c r="C174" i="10" s="1"/>
  <c r="B114" i="10"/>
  <c r="I51" i="9"/>
  <c r="I62" i="9" s="1"/>
  <c r="I73" i="9" s="1"/>
  <c r="I84" i="9" s="1"/>
  <c r="I95" i="9" s="1"/>
  <c r="G51" i="9"/>
  <c r="G62" i="9" s="1"/>
  <c r="E102" i="10"/>
  <c r="J102" i="10"/>
  <c r="H5" i="7"/>
  <c r="G5" i="1"/>
  <c r="D5" i="6"/>
  <c r="C5" i="6"/>
  <c r="E5" i="6"/>
  <c r="D166" i="10"/>
  <c r="C166" i="10"/>
  <c r="I83" i="10"/>
  <c r="I118" i="10"/>
  <c r="I130" i="10" s="1"/>
  <c r="I142" i="10" s="1"/>
  <c r="I154" i="10" s="1"/>
  <c r="I166" i="10" s="1"/>
  <c r="I178" i="10" s="1"/>
  <c r="H83" i="10"/>
  <c r="H118" i="10"/>
  <c r="H130" i="10" s="1"/>
  <c r="H142" i="10" s="1"/>
  <c r="H154" i="10" s="1"/>
  <c r="H166" i="10" s="1"/>
  <c r="H178" i="10" s="1"/>
  <c r="G83" i="10"/>
  <c r="G82" i="10"/>
  <c r="J82" i="10" s="1"/>
  <c r="I81" i="10"/>
  <c r="I116" i="10"/>
  <c r="I128" i="10" s="1"/>
  <c r="I140" i="10" s="1"/>
  <c r="I152" i="10" s="1"/>
  <c r="I164" i="10" s="1"/>
  <c r="I176" i="10" s="1"/>
  <c r="H81" i="10"/>
  <c r="H116" i="10"/>
  <c r="H128" i="10" s="1"/>
  <c r="H140" i="10" s="1"/>
  <c r="H152" i="10" s="1"/>
  <c r="H164" i="10" s="1"/>
  <c r="H176" i="10" s="1"/>
  <c r="G81" i="10"/>
  <c r="D81" i="10"/>
  <c r="D116" i="10"/>
  <c r="D128" i="10" s="1"/>
  <c r="D140" i="10" s="1"/>
  <c r="D152" i="10" s="1"/>
  <c r="D164" i="10" s="1"/>
  <c r="D176" i="10" s="1"/>
  <c r="C81" i="10"/>
  <c r="C116" i="10"/>
  <c r="C128" i="10" s="1"/>
  <c r="B81" i="10"/>
  <c r="I80" i="10"/>
  <c r="I115" i="10"/>
  <c r="I127" i="10" s="1"/>
  <c r="I139" i="10" s="1"/>
  <c r="I151" i="10" s="1"/>
  <c r="I163" i="10" s="1"/>
  <c r="I175" i="10" s="1"/>
  <c r="H80" i="10"/>
  <c r="H115" i="10"/>
  <c r="H127" i="10" s="1"/>
  <c r="H139" i="10" s="1"/>
  <c r="H151" i="10" s="1"/>
  <c r="H163" i="10" s="1"/>
  <c r="H175" i="10" s="1"/>
  <c r="G80" i="10"/>
  <c r="G115" i="10"/>
  <c r="D80" i="10"/>
  <c r="D115" i="10"/>
  <c r="D127" i="10" s="1"/>
  <c r="D139" i="10" s="1"/>
  <c r="D151" i="10" s="1"/>
  <c r="D163" i="10" s="1"/>
  <c r="D175" i="10" s="1"/>
  <c r="C80" i="10"/>
  <c r="C115" i="10"/>
  <c r="C127" i="10" s="1"/>
  <c r="C139" i="10" s="1"/>
  <c r="C151" i="10" s="1"/>
  <c r="C163" i="10" s="1"/>
  <c r="C175" i="10" s="1"/>
  <c r="B80" i="10"/>
  <c r="B115" i="10"/>
  <c r="B127" i="10" s="1"/>
  <c r="I79" i="10"/>
  <c r="J101" i="10"/>
  <c r="I113" i="10"/>
  <c r="I125" i="10" s="1"/>
  <c r="I137" i="10" s="1"/>
  <c r="I149" i="10" s="1"/>
  <c r="I161" i="10" s="1"/>
  <c r="I173" i="10" s="1"/>
  <c r="H79" i="10"/>
  <c r="H113" i="10"/>
  <c r="H125" i="10" s="1"/>
  <c r="H137" i="10" s="1"/>
  <c r="H149" i="10" s="1"/>
  <c r="H161" i="10" s="1"/>
  <c r="H173" i="10" s="1"/>
  <c r="G79" i="10"/>
  <c r="D79" i="10"/>
  <c r="D113" i="10"/>
  <c r="D125" i="10" s="1"/>
  <c r="D137" i="10" s="1"/>
  <c r="D149" i="10" s="1"/>
  <c r="D161" i="10" s="1"/>
  <c r="D173" i="10" s="1"/>
  <c r="C79" i="10"/>
  <c r="B79" i="10"/>
  <c r="I78" i="10"/>
  <c r="H78" i="10"/>
  <c r="G78" i="10"/>
  <c r="G112" i="10"/>
  <c r="G124" i="10" s="1"/>
  <c r="G136" i="10" s="1"/>
  <c r="G148" i="10" s="1"/>
  <c r="G160" i="10" s="1"/>
  <c r="G172" i="10" s="1"/>
  <c r="D78" i="10"/>
  <c r="D112" i="10"/>
  <c r="D124" i="10" s="1"/>
  <c r="D136" i="10" s="1"/>
  <c r="D148" i="10" s="1"/>
  <c r="D160" i="10" s="1"/>
  <c r="D172" i="10" s="1"/>
  <c r="C78" i="10"/>
  <c r="E100" i="10"/>
  <c r="B78" i="10"/>
  <c r="B112" i="10"/>
  <c r="I77" i="10"/>
  <c r="H77" i="10"/>
  <c r="H111" i="10"/>
  <c r="H123" i="10" s="1"/>
  <c r="G77" i="10"/>
  <c r="D77" i="10"/>
  <c r="D111" i="10"/>
  <c r="D123" i="10" s="1"/>
  <c r="D135" i="10" s="1"/>
  <c r="D147" i="10" s="1"/>
  <c r="D159" i="10" s="1"/>
  <c r="D171" i="10" s="1"/>
  <c r="C77" i="10"/>
  <c r="B77" i="10"/>
  <c r="I76" i="10"/>
  <c r="H76" i="10"/>
  <c r="G76" i="10"/>
  <c r="D76" i="10"/>
  <c r="D110" i="10"/>
  <c r="C76" i="10"/>
  <c r="C110" i="10"/>
  <c r="B76" i="10"/>
  <c r="I73" i="10"/>
  <c r="I186" i="10" s="1"/>
  <c r="H73" i="10"/>
  <c r="H186" i="10" s="1"/>
  <c r="G73" i="10"/>
  <c r="G186" i="10" s="1"/>
  <c r="J72" i="10"/>
  <c r="J71" i="10"/>
  <c r="B71" i="10"/>
  <c r="B82" i="10" s="1"/>
  <c r="J70" i="10"/>
  <c r="E70" i="10"/>
  <c r="J69" i="10"/>
  <c r="E69" i="10"/>
  <c r="J68" i="10"/>
  <c r="E68" i="10"/>
  <c r="J67" i="10"/>
  <c r="E67" i="10"/>
  <c r="J66" i="10"/>
  <c r="E66" i="10"/>
  <c r="J65" i="10"/>
  <c r="E65" i="10"/>
  <c r="I62" i="10"/>
  <c r="I185" i="10" s="1"/>
  <c r="H62" i="10"/>
  <c r="H185" i="10" s="1"/>
  <c r="G62" i="10"/>
  <c r="G185" i="10" s="1"/>
  <c r="J61" i="10"/>
  <c r="J60" i="10"/>
  <c r="E60" i="10"/>
  <c r="J59" i="10"/>
  <c r="E59" i="10"/>
  <c r="J58" i="10"/>
  <c r="E58" i="10"/>
  <c r="J57" i="10"/>
  <c r="E57" i="10"/>
  <c r="J56" i="10"/>
  <c r="E56" i="10"/>
  <c r="J55" i="10"/>
  <c r="E55" i="10"/>
  <c r="J54" i="10"/>
  <c r="E54" i="10"/>
  <c r="I51" i="10"/>
  <c r="I184" i="10" s="1"/>
  <c r="H51" i="10"/>
  <c r="H184" i="10" s="1"/>
  <c r="J50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I40" i="10"/>
  <c r="H40" i="10"/>
  <c r="G40" i="10"/>
  <c r="I38" i="10"/>
  <c r="H38" i="10"/>
  <c r="G38" i="10"/>
  <c r="D38" i="10"/>
  <c r="C38" i="10"/>
  <c r="B38" i="10"/>
  <c r="D37" i="10"/>
  <c r="C37" i="10"/>
  <c r="B37" i="10"/>
  <c r="D36" i="10"/>
  <c r="C36" i="10"/>
  <c r="B36" i="10"/>
  <c r="I35" i="10"/>
  <c r="H35" i="10"/>
  <c r="G35" i="10"/>
  <c r="D35" i="10"/>
  <c r="C35" i="10"/>
  <c r="B35" i="10"/>
  <c r="D34" i="10"/>
  <c r="C34" i="10"/>
  <c r="B34" i="10"/>
  <c r="I33" i="10"/>
  <c r="H33" i="10"/>
  <c r="G33" i="10"/>
  <c r="D33" i="10"/>
  <c r="C33" i="10"/>
  <c r="B33" i="10"/>
  <c r="J29" i="10"/>
  <c r="G28" i="10"/>
  <c r="J28" i="10" s="1"/>
  <c r="J27" i="10"/>
  <c r="E27" i="10"/>
  <c r="I26" i="10"/>
  <c r="I37" i="10" s="1"/>
  <c r="H26" i="10"/>
  <c r="H37" i="10" s="1"/>
  <c r="G26" i="10"/>
  <c r="G37" i="10" s="1"/>
  <c r="E26" i="10"/>
  <c r="I25" i="10"/>
  <c r="I36" i="10" s="1"/>
  <c r="H25" i="10"/>
  <c r="G25" i="10"/>
  <c r="G36" i="10" s="1"/>
  <c r="E25" i="10"/>
  <c r="J24" i="10"/>
  <c r="E24" i="10"/>
  <c r="I23" i="10"/>
  <c r="I34" i="10" s="1"/>
  <c r="H23" i="10"/>
  <c r="G23" i="10"/>
  <c r="G34" i="10" s="1"/>
  <c r="E23" i="10"/>
  <c r="J22" i="10"/>
  <c r="E22" i="10"/>
  <c r="I20" i="10"/>
  <c r="H20" i="10"/>
  <c r="G20" i="10"/>
  <c r="J19" i="10"/>
  <c r="D19" i="10"/>
  <c r="D29" i="10" s="1"/>
  <c r="C19" i="10"/>
  <c r="C29" i="10" s="1"/>
  <c r="C40" i="10" s="1"/>
  <c r="C50" i="10" s="1"/>
  <c r="B19" i="10"/>
  <c r="B29" i="10" s="1"/>
  <c r="J18" i="10"/>
  <c r="B18" i="10"/>
  <c r="E18" i="10" s="1"/>
  <c r="J17" i="10"/>
  <c r="E17" i="10"/>
  <c r="J16" i="10"/>
  <c r="D16" i="10"/>
  <c r="C16" i="10"/>
  <c r="B16" i="10"/>
  <c r="J15" i="10"/>
  <c r="D15" i="10"/>
  <c r="C15" i="10"/>
  <c r="B15" i="10"/>
  <c r="J14" i="10"/>
  <c r="D14" i="10"/>
  <c r="C14" i="10"/>
  <c r="B14" i="10"/>
  <c r="J13" i="10"/>
  <c r="D13" i="10"/>
  <c r="C13" i="10"/>
  <c r="B13" i="10"/>
  <c r="J12" i="10"/>
  <c r="D12" i="10"/>
  <c r="C12" i="10"/>
  <c r="B12" i="10"/>
  <c r="I10" i="10"/>
  <c r="H10" i="10"/>
  <c r="G10" i="10"/>
  <c r="D10" i="10"/>
  <c r="C10" i="10"/>
  <c r="B10" i="10"/>
  <c r="J9" i="10"/>
  <c r="E9" i="10"/>
  <c r="J8" i="10"/>
  <c r="E8" i="10"/>
  <c r="J7" i="10"/>
  <c r="E7" i="10"/>
  <c r="J6" i="10"/>
  <c r="E6" i="10"/>
  <c r="J5" i="10"/>
  <c r="E5" i="10"/>
  <c r="J4" i="10"/>
  <c r="E4" i="10"/>
  <c r="J3" i="10"/>
  <c r="E3" i="10"/>
  <c r="C16" i="9"/>
  <c r="C58" i="9"/>
  <c r="C69" i="9" s="1"/>
  <c r="C80" i="9" s="1"/>
  <c r="C91" i="9" s="1"/>
  <c r="B7" i="6"/>
  <c r="B3" i="1"/>
  <c r="G3" i="1" s="1"/>
  <c r="B3" i="7"/>
  <c r="H3" i="7" s="1"/>
  <c r="D4" i="6"/>
  <c r="D7" i="6" s="1"/>
  <c r="C4" i="6"/>
  <c r="C7" i="6" s="1"/>
  <c r="H4" i="7"/>
  <c r="G14" i="9"/>
  <c r="G45" i="9"/>
  <c r="G15" i="9"/>
  <c r="G16" i="9"/>
  <c r="G47" i="9"/>
  <c r="G17" i="9"/>
  <c r="G49" i="9"/>
  <c r="G18" i="9"/>
  <c r="G19" i="9"/>
  <c r="H13" i="9"/>
  <c r="H44" i="9"/>
  <c r="H55" i="9" s="1"/>
  <c r="H66" i="9" s="1"/>
  <c r="H14" i="9"/>
  <c r="H45" i="9"/>
  <c r="H56" i="9" s="1"/>
  <c r="H67" i="9" s="1"/>
  <c r="H78" i="9" s="1"/>
  <c r="H89" i="9" s="1"/>
  <c r="H16" i="9"/>
  <c r="H47" i="9"/>
  <c r="H58" i="9" s="1"/>
  <c r="H69" i="9" s="1"/>
  <c r="H80" i="9" s="1"/>
  <c r="H91" i="9" s="1"/>
  <c r="H18" i="9"/>
  <c r="H50" i="9"/>
  <c r="H61" i="9" s="1"/>
  <c r="H72" i="9" s="1"/>
  <c r="H83" i="9" s="1"/>
  <c r="H94" i="9" s="1"/>
  <c r="J3" i="9"/>
  <c r="I13" i="9"/>
  <c r="I44" i="9"/>
  <c r="I55" i="9" s="1"/>
  <c r="I66" i="9" s="1"/>
  <c r="I77" i="9" s="1"/>
  <c r="I88" i="9" s="1"/>
  <c r="I15" i="9"/>
  <c r="I46" i="9"/>
  <c r="I16" i="9"/>
  <c r="I47" i="9"/>
  <c r="I58" i="9" s="1"/>
  <c r="I69" i="9" s="1"/>
  <c r="I80" i="9" s="1"/>
  <c r="I91" i="9" s="1"/>
  <c r="I17" i="9"/>
  <c r="I49" i="9"/>
  <c r="I60" i="9" s="1"/>
  <c r="I71" i="9" s="1"/>
  <c r="I82" i="9" s="1"/>
  <c r="I93" i="9" s="1"/>
  <c r="I19" i="9"/>
  <c r="B13" i="9"/>
  <c r="B44" i="9"/>
  <c r="B55" i="9" s="1"/>
  <c r="B66" i="9" s="1"/>
  <c r="B14" i="9"/>
  <c r="B17" i="9"/>
  <c r="B18" i="9"/>
  <c r="B102" i="9"/>
  <c r="E102" i="9" s="1"/>
  <c r="C14" i="9"/>
  <c r="C15" i="9"/>
  <c r="C18" i="9"/>
  <c r="C61" i="9"/>
  <c r="C72" i="9" s="1"/>
  <c r="C83" i="9" s="1"/>
  <c r="C94" i="9" s="1"/>
  <c r="D15" i="9"/>
  <c r="D17" i="9"/>
  <c r="D60" i="9"/>
  <c r="D71" i="9" s="1"/>
  <c r="D82" i="9" s="1"/>
  <c r="D93" i="9" s="1"/>
  <c r="H101" i="9"/>
  <c r="I101" i="9"/>
  <c r="G6" i="1"/>
  <c r="G7" i="1"/>
  <c r="H7" i="7"/>
  <c r="H6" i="7"/>
  <c r="F8" i="7"/>
  <c r="F9" i="7" s="1"/>
  <c r="B8" i="1"/>
  <c r="G8" i="1" s="1"/>
  <c r="C8" i="1"/>
  <c r="C9" i="1" s="1"/>
  <c r="D8" i="1"/>
  <c r="D9" i="1" s="1"/>
  <c r="E8" i="1"/>
  <c r="E9" i="1"/>
  <c r="F8" i="1"/>
  <c r="F9" i="1" s="1"/>
  <c r="E3" i="6"/>
  <c r="E6" i="6"/>
  <c r="B8" i="7"/>
  <c r="C8" i="7"/>
  <c r="C9" i="7"/>
  <c r="D8" i="7"/>
  <c r="D9" i="7"/>
  <c r="E8" i="7"/>
  <c r="G8" i="7"/>
  <c r="G9" i="7"/>
  <c r="I102" i="9"/>
  <c r="H102" i="9"/>
  <c r="D13" i="9"/>
  <c r="B16" i="9"/>
  <c r="B47" i="9"/>
  <c r="B58" i="9" s="1"/>
  <c r="G102" i="9"/>
  <c r="J102" i="9" s="1"/>
  <c r="C17" i="9"/>
  <c r="C60" i="9"/>
  <c r="C71" i="9" s="1"/>
  <c r="C82" i="9" s="1"/>
  <c r="C93" i="9" s="1"/>
  <c r="C13" i="9"/>
  <c r="H17" i="9"/>
  <c r="H49" i="9"/>
  <c r="H60" i="9" s="1"/>
  <c r="H71" i="9" s="1"/>
  <c r="H82" i="9" s="1"/>
  <c r="H93" i="9" s="1"/>
  <c r="D16" i="9"/>
  <c r="D14" i="9"/>
  <c r="D56" i="9"/>
  <c r="D67" i="9" s="1"/>
  <c r="D78" i="9" s="1"/>
  <c r="D89" i="9" s="1"/>
  <c r="C101" i="9"/>
  <c r="E3" i="9"/>
  <c r="D101" i="9"/>
  <c r="D99" i="9"/>
  <c r="E99" i="9" s="1"/>
  <c r="B19" i="9"/>
  <c r="B29" i="9" s="1"/>
  <c r="B30" i="9" s="1"/>
  <c r="B105" i="9" s="1"/>
  <c r="C100" i="9"/>
  <c r="H10" i="9"/>
  <c r="H103" i="9" s="1"/>
  <c r="B101" i="9"/>
  <c r="E4" i="9"/>
  <c r="J6" i="9"/>
  <c r="E7" i="9"/>
  <c r="E8" i="9"/>
  <c r="E6" i="9"/>
  <c r="J8" i="9"/>
  <c r="J7" i="9"/>
  <c r="H15" i="9"/>
  <c r="J5" i="9"/>
  <c r="G13" i="9"/>
  <c r="G10" i="9"/>
  <c r="G103" i="9" s="1"/>
  <c r="I18" i="9"/>
  <c r="I50" i="9"/>
  <c r="I61" i="9" s="1"/>
  <c r="I72" i="9" s="1"/>
  <c r="I83" i="9" s="1"/>
  <c r="I94" i="9" s="1"/>
  <c r="I10" i="9"/>
  <c r="I103" i="9" s="1"/>
  <c r="H19" i="9"/>
  <c r="J9" i="9"/>
  <c r="G100" i="9"/>
  <c r="J100" i="9" s="1"/>
  <c r="B15" i="9"/>
  <c r="E5" i="9"/>
  <c r="B100" i="9"/>
  <c r="D18" i="9"/>
  <c r="D61" i="9"/>
  <c r="D72" i="9" s="1"/>
  <c r="D83" i="9" s="1"/>
  <c r="D94" i="9" s="1"/>
  <c r="J4" i="9"/>
  <c r="I14" i="9"/>
  <c r="B10" i="9"/>
  <c r="B103" i="9" s="1"/>
  <c r="D100" i="9"/>
  <c r="C102" i="9"/>
  <c r="H100" i="9"/>
  <c r="G101" i="9"/>
  <c r="J101" i="9" s="1"/>
  <c r="E100" i="9"/>
  <c r="I100" i="9"/>
  <c r="D102" i="9"/>
  <c r="E101" i="9"/>
  <c r="C10" i="9"/>
  <c r="C103" i="9" s="1"/>
  <c r="C19" i="9"/>
  <c r="C29" i="9" s="1"/>
  <c r="C40" i="9" s="1"/>
  <c r="C51" i="9" s="1"/>
  <c r="D19" i="9"/>
  <c r="D29" i="9" s="1"/>
  <c r="D10" i="9"/>
  <c r="D103" i="9" s="1"/>
  <c r="E9" i="9"/>
  <c r="E27" i="9"/>
  <c r="B60" i="9"/>
  <c r="J25" i="9"/>
  <c r="J27" i="9"/>
  <c r="J28" i="9"/>
  <c r="E28" i="9"/>
  <c r="J94" i="10"/>
  <c r="J89" i="10"/>
  <c r="H107" i="10"/>
  <c r="H189" i="10" s="1"/>
  <c r="H112" i="10"/>
  <c r="J90" i="10"/>
  <c r="E92" i="10"/>
  <c r="J91" i="10"/>
  <c r="J87" i="10"/>
  <c r="J106" i="10"/>
  <c r="G118" i="10"/>
  <c r="J92" i="10"/>
  <c r="H95" i="10"/>
  <c r="H188" i="10" s="1"/>
  <c r="E91" i="10"/>
  <c r="G46" i="9"/>
  <c r="G57" i="9" s="1"/>
  <c r="G68" i="9" s="1"/>
  <c r="G79" i="9" s="1"/>
  <c r="D57" i="9"/>
  <c r="D68" i="9" s="1"/>
  <c r="D79" i="9" s="1"/>
  <c r="D90" i="9" s="1"/>
  <c r="E23" i="9"/>
  <c r="E89" i="10"/>
  <c r="H30" i="9"/>
  <c r="H105" i="9" s="1"/>
  <c r="E24" i="9"/>
  <c r="B45" i="9"/>
  <c r="J88" i="10"/>
  <c r="I95" i="10"/>
  <c r="I188" i="10" s="1"/>
  <c r="J26" i="9"/>
  <c r="J24" i="9"/>
  <c r="E87" i="10"/>
  <c r="B110" i="10"/>
  <c r="B122" i="10" s="1"/>
  <c r="B134" i="10" s="1"/>
  <c r="E26" i="9"/>
  <c r="B113" i="10"/>
  <c r="B125" i="10" s="1"/>
  <c r="B137" i="10" s="1"/>
  <c r="B149" i="10" s="1"/>
  <c r="B161" i="10" s="1"/>
  <c r="B173" i="10" s="1"/>
  <c r="G110" i="10"/>
  <c r="B28" i="10"/>
  <c r="B39" i="10" s="1"/>
  <c r="B49" i="10" s="1"/>
  <c r="C113" i="10"/>
  <c r="C125" i="10" s="1"/>
  <c r="E25" i="9"/>
  <c r="J93" i="10"/>
  <c r="G117" i="10"/>
  <c r="J117" i="10" s="1"/>
  <c r="G95" i="10"/>
  <c r="G188" i="10" s="1"/>
  <c r="E90" i="10"/>
  <c r="J40" i="9"/>
  <c r="J29" i="9"/>
  <c r="E88" i="10"/>
  <c r="B111" i="10"/>
  <c r="B123" i="10" s="1"/>
  <c r="B135" i="10" s="1"/>
  <c r="I112" i="10"/>
  <c r="I124" i="10" s="1"/>
  <c r="I136" i="10" s="1"/>
  <c r="I148" i="10" s="1"/>
  <c r="I160" i="10" s="1"/>
  <c r="I172" i="10" s="1"/>
  <c r="G30" i="9"/>
  <c r="G105" i="9" s="1"/>
  <c r="J23" i="9"/>
  <c r="G44" i="9"/>
  <c r="I45" i="9"/>
  <c r="I56" i="9" s="1"/>
  <c r="I67" i="9" s="1"/>
  <c r="I78" i="9" s="1"/>
  <c r="I89" i="9" s="1"/>
  <c r="I30" i="9"/>
  <c r="I105" i="9" s="1"/>
  <c r="G4" i="1"/>
  <c r="E104" i="10"/>
  <c r="E101" i="10"/>
  <c r="J100" i="10"/>
  <c r="H110" i="10"/>
  <c r="H122" i="10" s="1"/>
  <c r="H134" i="10" s="1"/>
  <c r="H146" i="10" s="1"/>
  <c r="J105" i="10"/>
  <c r="B116" i="10"/>
  <c r="B128" i="10" s="1"/>
  <c r="B140" i="10" s="1"/>
  <c r="J103" i="10"/>
  <c r="E98" i="10"/>
  <c r="C56" i="9"/>
  <c r="C67" i="9" s="1"/>
  <c r="C78" i="9" s="1"/>
  <c r="C89" i="9" s="1"/>
  <c r="G113" i="10"/>
  <c r="G125" i="10" s="1"/>
  <c r="H36" i="10"/>
  <c r="E99" i="10"/>
  <c r="C111" i="10"/>
  <c r="E9" i="7"/>
  <c r="H8" i="7"/>
  <c r="G111" i="10"/>
  <c r="G123" i="10" s="1"/>
  <c r="G135" i="10" s="1"/>
  <c r="J78" i="10" l="1"/>
  <c r="E35" i="10"/>
  <c r="E16" i="10"/>
  <c r="E80" i="10"/>
  <c r="H30" i="10"/>
  <c r="J76" i="10"/>
  <c r="J80" i="10"/>
  <c r="G30" i="10"/>
  <c r="J114" i="10"/>
  <c r="E59" i="9"/>
  <c r="B70" i="9"/>
  <c r="G59" i="9"/>
  <c r="G70" i="9" s="1"/>
  <c r="J59" i="9"/>
  <c r="E48" i="9"/>
  <c r="J19" i="9"/>
  <c r="B40" i="9"/>
  <c r="B51" i="9" s="1"/>
  <c r="B62" i="9" s="1"/>
  <c r="B73" i="9" s="1"/>
  <c r="B84" i="9" s="1"/>
  <c r="J25" i="10"/>
  <c r="E15" i="10"/>
  <c r="J33" i="10"/>
  <c r="E37" i="10"/>
  <c r="J40" i="10"/>
  <c r="E29" i="10"/>
  <c r="E13" i="10"/>
  <c r="E36" i="10"/>
  <c r="E81" i="10"/>
  <c r="E114" i="10"/>
  <c r="B126" i="10"/>
  <c r="B30" i="10"/>
  <c r="G126" i="10"/>
  <c r="J188" i="10"/>
  <c r="C20" i="10"/>
  <c r="D20" i="10"/>
  <c r="C51" i="10"/>
  <c r="C184" i="10" s="1"/>
  <c r="C61" i="10"/>
  <c r="C62" i="10" s="1"/>
  <c r="C185" i="10" s="1"/>
  <c r="B20" i="10"/>
  <c r="J79" i="10"/>
  <c r="C30" i="10"/>
  <c r="E33" i="10"/>
  <c r="E28" i="10"/>
  <c r="E38" i="10"/>
  <c r="E76" i="10"/>
  <c r="H34" i="10"/>
  <c r="J34" i="10" s="1"/>
  <c r="E34" i="10"/>
  <c r="D30" i="10"/>
  <c r="D182" i="10" s="1"/>
  <c r="E182" i="10" s="1"/>
  <c r="D40" i="10"/>
  <c r="D50" i="10" s="1"/>
  <c r="B40" i="10"/>
  <c r="B50" i="10" s="1"/>
  <c r="B61" i="10" s="1"/>
  <c r="J20" i="10"/>
  <c r="E19" i="10"/>
  <c r="J35" i="10"/>
  <c r="J36" i="10"/>
  <c r="I30" i="10"/>
  <c r="J26" i="10"/>
  <c r="C41" i="10"/>
  <c r="C183" i="10" s="1"/>
  <c r="J73" i="10"/>
  <c r="J81" i="10"/>
  <c r="E10" i="10"/>
  <c r="H84" i="10"/>
  <c r="H187" i="10" s="1"/>
  <c r="G84" i="10"/>
  <c r="G187" i="10" s="1"/>
  <c r="J37" i="10"/>
  <c r="E12" i="10"/>
  <c r="J95" i="10"/>
  <c r="J38" i="10"/>
  <c r="E77" i="10"/>
  <c r="E79" i="10"/>
  <c r="I84" i="10"/>
  <c r="I187" i="10" s="1"/>
  <c r="J10" i="10"/>
  <c r="J62" i="10"/>
  <c r="J77" i="10"/>
  <c r="J83" i="10"/>
  <c r="D40" i="9"/>
  <c r="J18" i="9"/>
  <c r="G20" i="9"/>
  <c r="G104" i="9" s="1"/>
  <c r="J15" i="9"/>
  <c r="E10" i="9"/>
  <c r="H51" i="9"/>
  <c r="H62" i="9" s="1"/>
  <c r="H73" i="9" s="1"/>
  <c r="H84" i="9" s="1"/>
  <c r="H95" i="9" s="1"/>
  <c r="E15" i="9"/>
  <c r="J17" i="9"/>
  <c r="E103" i="9"/>
  <c r="E16" i="9"/>
  <c r="J49" i="9"/>
  <c r="E37" i="9"/>
  <c r="D30" i="9"/>
  <c r="D105" i="9" s="1"/>
  <c r="J13" i="9"/>
  <c r="C57" i="9"/>
  <c r="C68" i="9" s="1"/>
  <c r="C79" i="9" s="1"/>
  <c r="C90" i="9" s="1"/>
  <c r="J10" i="9"/>
  <c r="H20" i="9"/>
  <c r="H104" i="9" s="1"/>
  <c r="J14" i="9"/>
  <c r="J34" i="9"/>
  <c r="I20" i="9"/>
  <c r="I104" i="9" s="1"/>
  <c r="E18" i="9"/>
  <c r="E19" i="9"/>
  <c r="E17" i="9"/>
  <c r="C20" i="9"/>
  <c r="C104" i="9" s="1"/>
  <c r="B20" i="9"/>
  <c r="B104" i="9" s="1"/>
  <c r="D20" i="9"/>
  <c r="D104" i="9" s="1"/>
  <c r="C30" i="9"/>
  <c r="C105" i="9" s="1"/>
  <c r="I52" i="9"/>
  <c r="I107" i="9" s="1"/>
  <c r="J103" i="9"/>
  <c r="E14" i="9"/>
  <c r="E29" i="9"/>
  <c r="E30" i="9" s="1"/>
  <c r="J16" i="9"/>
  <c r="J33" i="9"/>
  <c r="J37" i="9"/>
  <c r="J47" i="9"/>
  <c r="G41" i="9"/>
  <c r="G106" i="9" s="1"/>
  <c r="J30" i="9"/>
  <c r="E13" i="9"/>
  <c r="E38" i="9"/>
  <c r="J36" i="9"/>
  <c r="C41" i="9"/>
  <c r="C106" i="9" s="1"/>
  <c r="J38" i="9"/>
  <c r="E35" i="9"/>
  <c r="C55" i="9"/>
  <c r="B69" i="9"/>
  <c r="B71" i="9"/>
  <c r="E60" i="9"/>
  <c r="G56" i="9"/>
  <c r="J45" i="9"/>
  <c r="H77" i="9"/>
  <c r="E47" i="9"/>
  <c r="D58" i="9"/>
  <c r="D69" i="9" s="1"/>
  <c r="D80" i="9" s="1"/>
  <c r="D91" i="9" s="1"/>
  <c r="G90" i="9"/>
  <c r="E50" i="9"/>
  <c r="B56" i="9"/>
  <c r="E45" i="9"/>
  <c r="J105" i="9"/>
  <c r="B77" i="9"/>
  <c r="E49" i="9"/>
  <c r="J44" i="9"/>
  <c r="G55" i="9"/>
  <c r="G58" i="9"/>
  <c r="B46" i="9"/>
  <c r="B52" i="9" s="1"/>
  <c r="B61" i="9"/>
  <c r="I57" i="9"/>
  <c r="I68" i="9" s="1"/>
  <c r="I79" i="9" s="1"/>
  <c r="I90" i="9" s="1"/>
  <c r="I96" i="9" s="1"/>
  <c r="I111" i="9" s="1"/>
  <c r="G73" i="9"/>
  <c r="E33" i="9"/>
  <c r="E36" i="9"/>
  <c r="H46" i="9"/>
  <c r="G60" i="9"/>
  <c r="E34" i="9"/>
  <c r="I41" i="9"/>
  <c r="I106" i="9" s="1"/>
  <c r="J35" i="9"/>
  <c r="G50" i="9"/>
  <c r="E49" i="10"/>
  <c r="J185" i="10"/>
  <c r="B93" i="10"/>
  <c r="E82" i="10"/>
  <c r="J186" i="10"/>
  <c r="I41" i="10"/>
  <c r="I183" i="10" s="1"/>
  <c r="E116" i="10"/>
  <c r="E39" i="10"/>
  <c r="E78" i="10"/>
  <c r="G39" i="10"/>
  <c r="G41" i="10" s="1"/>
  <c r="G183" i="10" s="1"/>
  <c r="E14" i="10"/>
  <c r="J23" i="10"/>
  <c r="E71" i="10"/>
  <c r="E111" i="10"/>
  <c r="E115" i="10"/>
  <c r="J115" i="10"/>
  <c r="E113" i="10"/>
  <c r="C123" i="10"/>
  <c r="C135" i="10" s="1"/>
  <c r="C147" i="10" s="1"/>
  <c r="C159" i="10" s="1"/>
  <c r="C171" i="10" s="1"/>
  <c r="D122" i="10"/>
  <c r="D134" i="10" s="1"/>
  <c r="J98" i="10"/>
  <c r="I107" i="10"/>
  <c r="I189" i="10" s="1"/>
  <c r="I110" i="10"/>
  <c r="J110" i="10" s="1"/>
  <c r="H158" i="10"/>
  <c r="H170" i="10" s="1"/>
  <c r="G137" i="10"/>
  <c r="J125" i="10"/>
  <c r="J118" i="10"/>
  <c r="G130" i="10"/>
  <c r="E127" i="10"/>
  <c r="B139" i="10"/>
  <c r="H119" i="10"/>
  <c r="H190" i="10" s="1"/>
  <c r="J112" i="10"/>
  <c r="H124" i="10"/>
  <c r="H136" i="10" s="1"/>
  <c r="H148" i="10" s="1"/>
  <c r="H160" i="10" s="1"/>
  <c r="H135" i="10"/>
  <c r="J104" i="10"/>
  <c r="I111" i="10"/>
  <c r="I123" i="10" s="1"/>
  <c r="I135" i="10" s="1"/>
  <c r="I147" i="10" s="1"/>
  <c r="I159" i="10" s="1"/>
  <c r="I171" i="10" s="1"/>
  <c r="J99" i="10"/>
  <c r="C137" i="10"/>
  <c r="E125" i="10"/>
  <c r="C122" i="10"/>
  <c r="E110" i="10"/>
  <c r="B146" i="10"/>
  <c r="B147" i="10"/>
  <c r="E128" i="10"/>
  <c r="C140" i="10"/>
  <c r="C152" i="10" s="1"/>
  <c r="C164" i="10" s="1"/>
  <c r="C176" i="10" s="1"/>
  <c r="B152" i="10"/>
  <c r="B124" i="10"/>
  <c r="G147" i="10"/>
  <c r="G107" i="10"/>
  <c r="G189" i="10" s="1"/>
  <c r="J113" i="10"/>
  <c r="G127" i="10"/>
  <c r="C112" i="10"/>
  <c r="G122" i="10"/>
  <c r="G129" i="10"/>
  <c r="E103" i="10"/>
  <c r="G116" i="10"/>
  <c r="B9" i="1"/>
  <c r="G9" i="1" s="1"/>
  <c r="B11" i="1" s="1"/>
  <c r="E4" i="6"/>
  <c r="E7" i="6" s="1"/>
  <c r="B9" i="6" s="1"/>
  <c r="H9" i="7"/>
  <c r="B11" i="7" s="1"/>
  <c r="J160" i="10" l="1"/>
  <c r="H172" i="10"/>
  <c r="J172" i="10" s="1"/>
  <c r="E30" i="10"/>
  <c r="D51" i="9"/>
  <c r="D62" i="9" s="1"/>
  <c r="D73" i="9" s="1"/>
  <c r="D84" i="9" s="1"/>
  <c r="D95" i="9" s="1"/>
  <c r="J70" i="9"/>
  <c r="G81" i="9"/>
  <c r="E70" i="9"/>
  <c r="B81" i="9"/>
  <c r="D41" i="9"/>
  <c r="D106" i="9" s="1"/>
  <c r="B51" i="10"/>
  <c r="B184" i="10" s="1"/>
  <c r="J126" i="10"/>
  <c r="G138" i="10"/>
  <c r="E126" i="10"/>
  <c r="B138" i="10"/>
  <c r="J30" i="10"/>
  <c r="E20" i="10"/>
  <c r="H41" i="10"/>
  <c r="H183" i="10" s="1"/>
  <c r="J183" i="10" s="1"/>
  <c r="E50" i="10"/>
  <c r="E51" i="10" s="1"/>
  <c r="E184" i="10" s="1"/>
  <c r="C72" i="10"/>
  <c r="J84" i="10"/>
  <c r="D41" i="10"/>
  <c r="D183" i="10" s="1"/>
  <c r="B41" i="10"/>
  <c r="B183" i="10" s="1"/>
  <c r="E40" i="10"/>
  <c r="E41" i="10" s="1"/>
  <c r="E183" i="10" s="1"/>
  <c r="J187" i="10"/>
  <c r="D61" i="10"/>
  <c r="E61" i="10" s="1"/>
  <c r="E62" i="10" s="1"/>
  <c r="D51" i="10"/>
  <c r="D184" i="10" s="1"/>
  <c r="J51" i="9"/>
  <c r="J62" i="9"/>
  <c r="B41" i="9"/>
  <c r="B106" i="9" s="1"/>
  <c r="J20" i="9"/>
  <c r="E104" i="9"/>
  <c r="J104" i="9"/>
  <c r="C62" i="9"/>
  <c r="C52" i="9"/>
  <c r="C107" i="9" s="1"/>
  <c r="E105" i="9"/>
  <c r="B107" i="9"/>
  <c r="J41" i="9"/>
  <c r="E20" i="9"/>
  <c r="E40" i="9"/>
  <c r="H41" i="9" s="1"/>
  <c r="H106" i="9" s="1"/>
  <c r="J106" i="9" s="1"/>
  <c r="B72" i="9"/>
  <c r="E61" i="9"/>
  <c r="J60" i="9"/>
  <c r="G71" i="9"/>
  <c r="E71" i="9"/>
  <c r="B82" i="9"/>
  <c r="B88" i="9"/>
  <c r="E69" i="9"/>
  <c r="B80" i="9"/>
  <c r="B57" i="9"/>
  <c r="B63" i="9" s="1"/>
  <c r="B108" i="9" s="1"/>
  <c r="E46" i="9"/>
  <c r="H88" i="9"/>
  <c r="E58" i="9"/>
  <c r="C66" i="9"/>
  <c r="D52" i="9"/>
  <c r="D107" i="9" s="1"/>
  <c r="D55" i="9"/>
  <c r="E55" i="9" s="1"/>
  <c r="E56" i="9"/>
  <c r="B67" i="9"/>
  <c r="J46" i="9"/>
  <c r="H57" i="9"/>
  <c r="G61" i="9"/>
  <c r="G63" i="9" s="1"/>
  <c r="G108" i="9" s="1"/>
  <c r="J50" i="9"/>
  <c r="J55" i="9"/>
  <c r="G66" i="9"/>
  <c r="G52" i="9"/>
  <c r="G107" i="9" s="1"/>
  <c r="I74" i="9"/>
  <c r="I109" i="9" s="1"/>
  <c r="G67" i="9"/>
  <c r="J56" i="9"/>
  <c r="I85" i="9"/>
  <c r="I110" i="9" s="1"/>
  <c r="B95" i="9"/>
  <c r="G69" i="9"/>
  <c r="J58" i="9"/>
  <c r="I63" i="9"/>
  <c r="I108" i="9" s="1"/>
  <c r="G84" i="9"/>
  <c r="J73" i="9"/>
  <c r="E51" i="9"/>
  <c r="E44" i="9"/>
  <c r="E140" i="10"/>
  <c r="C73" i="10"/>
  <c r="C186" i="10" s="1"/>
  <c r="C83" i="10"/>
  <c r="B105" i="10"/>
  <c r="E93" i="10"/>
  <c r="G49" i="10"/>
  <c r="J39" i="10"/>
  <c r="J41" i="10" s="1"/>
  <c r="B72" i="10"/>
  <c r="B62" i="10"/>
  <c r="B185" i="10" s="1"/>
  <c r="E135" i="10"/>
  <c r="H131" i="10"/>
  <c r="H191" i="10" s="1"/>
  <c r="J148" i="10"/>
  <c r="J136" i="10"/>
  <c r="J124" i="10"/>
  <c r="J135" i="10"/>
  <c r="J123" i="10"/>
  <c r="E123" i="10"/>
  <c r="J189" i="10"/>
  <c r="B151" i="10"/>
  <c r="E139" i="10"/>
  <c r="H147" i="10"/>
  <c r="J147" i="10" s="1"/>
  <c r="H143" i="10"/>
  <c r="H192" i="10" s="1"/>
  <c r="I122" i="10"/>
  <c r="J122" i="10" s="1"/>
  <c r="I119" i="10"/>
  <c r="I190" i="10" s="1"/>
  <c r="C124" i="10"/>
  <c r="C136" i="10" s="1"/>
  <c r="C148" i="10" s="1"/>
  <c r="C160" i="10" s="1"/>
  <c r="C172" i="10" s="1"/>
  <c r="G142" i="10"/>
  <c r="J130" i="10"/>
  <c r="J127" i="10"/>
  <c r="G139" i="10"/>
  <c r="G159" i="10"/>
  <c r="G171" i="10" s="1"/>
  <c r="C134" i="10"/>
  <c r="E122" i="10"/>
  <c r="J107" i="10"/>
  <c r="B136" i="10"/>
  <c r="B159" i="10"/>
  <c r="E147" i="10"/>
  <c r="D146" i="10"/>
  <c r="G128" i="10"/>
  <c r="J116" i="10"/>
  <c r="J129" i="10"/>
  <c r="G141" i="10"/>
  <c r="B158" i="10"/>
  <c r="B170" i="10" s="1"/>
  <c r="G134" i="10"/>
  <c r="B164" i="10"/>
  <c r="E152" i="10"/>
  <c r="G119" i="10"/>
  <c r="G190" i="10" s="1"/>
  <c r="E112" i="10"/>
  <c r="E137" i="10"/>
  <c r="C149" i="10"/>
  <c r="J111" i="10"/>
  <c r="G149" i="10"/>
  <c r="J137" i="10"/>
  <c r="E159" i="10" l="1"/>
  <c r="B171" i="10"/>
  <c r="E171" i="10" s="1"/>
  <c r="E164" i="10"/>
  <c r="B176" i="10"/>
  <c r="E176" i="10" s="1"/>
  <c r="J81" i="9"/>
  <c r="G92" i="9"/>
  <c r="J92" i="9" s="1"/>
  <c r="E81" i="9"/>
  <c r="B92" i="9"/>
  <c r="E92" i="9" s="1"/>
  <c r="E62" i="9"/>
  <c r="E106" i="9"/>
  <c r="J138" i="10"/>
  <c r="G150" i="10"/>
  <c r="E138" i="10"/>
  <c r="B150" i="10"/>
  <c r="J119" i="10"/>
  <c r="D72" i="10"/>
  <c r="D62" i="10"/>
  <c r="D185" i="10" s="1"/>
  <c r="E185" i="10" s="1"/>
  <c r="E41" i="9"/>
  <c r="C73" i="9"/>
  <c r="C74" i="9" s="1"/>
  <c r="C109" i="9" s="1"/>
  <c r="H52" i="9"/>
  <c r="H107" i="9" s="1"/>
  <c r="J107" i="9" s="1"/>
  <c r="J52" i="9"/>
  <c r="C63" i="9"/>
  <c r="C108" i="9" s="1"/>
  <c r="E107" i="9"/>
  <c r="E72" i="9"/>
  <c r="B83" i="9"/>
  <c r="B93" i="9"/>
  <c r="E93" i="9" s="1"/>
  <c r="E82" i="9"/>
  <c r="J84" i="9"/>
  <c r="G95" i="9"/>
  <c r="J95" i="9" s="1"/>
  <c r="G78" i="9"/>
  <c r="J67" i="9"/>
  <c r="J61" i="9"/>
  <c r="G72" i="9"/>
  <c r="G74" i="9" s="1"/>
  <c r="G109" i="9" s="1"/>
  <c r="B68" i="9"/>
  <c r="B74" i="9" s="1"/>
  <c r="B109" i="9" s="1"/>
  <c r="E57" i="9"/>
  <c r="E63" i="9" s="1"/>
  <c r="J71" i="9"/>
  <c r="G82" i="9"/>
  <c r="G77" i="9"/>
  <c r="J66" i="9"/>
  <c r="E67" i="9"/>
  <c r="B78" i="9"/>
  <c r="G80" i="9"/>
  <c r="J69" i="9"/>
  <c r="D66" i="9"/>
  <c r="D63" i="9"/>
  <c r="D108" i="9" s="1"/>
  <c r="E52" i="9"/>
  <c r="H63" i="9"/>
  <c r="H108" i="9" s="1"/>
  <c r="J108" i="9" s="1"/>
  <c r="J57" i="9"/>
  <c r="H68" i="9"/>
  <c r="C77" i="9"/>
  <c r="B91" i="9"/>
  <c r="E91" i="9" s="1"/>
  <c r="E80" i="9"/>
  <c r="C94" i="10"/>
  <c r="C84" i="10"/>
  <c r="C187" i="10" s="1"/>
  <c r="B83" i="10"/>
  <c r="B73" i="10"/>
  <c r="B186" i="10" s="1"/>
  <c r="E105" i="10"/>
  <c r="B117" i="10"/>
  <c r="J49" i="10"/>
  <c r="J51" i="10" s="1"/>
  <c r="G51" i="10"/>
  <c r="G184" i="10" s="1"/>
  <c r="J184" i="10" s="1"/>
  <c r="E124" i="10"/>
  <c r="J190" i="10"/>
  <c r="J128" i="10"/>
  <c r="J131" i="10" s="1"/>
  <c r="G140" i="10"/>
  <c r="G143" i="10" s="1"/>
  <c r="G192" i="10" s="1"/>
  <c r="C146" i="10"/>
  <c r="E134" i="10"/>
  <c r="E149" i="10"/>
  <c r="C161" i="10"/>
  <c r="J139" i="10"/>
  <c r="G151" i="10"/>
  <c r="H159" i="10"/>
  <c r="H155" i="10"/>
  <c r="H193" i="10" s="1"/>
  <c r="D158" i="10"/>
  <c r="J141" i="10"/>
  <c r="G153" i="10"/>
  <c r="G154" i="10"/>
  <c r="J142" i="10"/>
  <c r="J149" i="10"/>
  <c r="G161" i="10"/>
  <c r="G131" i="10"/>
  <c r="G191" i="10" s="1"/>
  <c r="G146" i="10"/>
  <c r="E136" i="10"/>
  <c r="B148" i="10"/>
  <c r="I134" i="10"/>
  <c r="J134" i="10" s="1"/>
  <c r="I131" i="10"/>
  <c r="I191" i="10" s="1"/>
  <c r="E151" i="10"/>
  <c r="B163" i="10"/>
  <c r="D167" i="10" l="1"/>
  <c r="D194" i="10" s="1"/>
  <c r="D170" i="10"/>
  <c r="D179" i="10" s="1"/>
  <c r="H167" i="10"/>
  <c r="H194" i="10" s="1"/>
  <c r="H171" i="10"/>
  <c r="E161" i="10"/>
  <c r="C173" i="10"/>
  <c r="E173" i="10" s="1"/>
  <c r="E163" i="10"/>
  <c r="B175" i="10"/>
  <c r="E175" i="10" s="1"/>
  <c r="J161" i="10"/>
  <c r="G173" i="10"/>
  <c r="J173" i="10" s="1"/>
  <c r="E150" i="10"/>
  <c r="B162" i="10"/>
  <c r="J150" i="10"/>
  <c r="G162" i="10"/>
  <c r="E108" i="9"/>
  <c r="E73" i="9"/>
  <c r="C84" i="9"/>
  <c r="C95" i="9" s="1"/>
  <c r="E95" i="9" s="1"/>
  <c r="D73" i="10"/>
  <c r="D186" i="10" s="1"/>
  <c r="E186" i="10" s="1"/>
  <c r="D83" i="10"/>
  <c r="E83" i="10" s="1"/>
  <c r="E84" i="10" s="1"/>
  <c r="E72" i="10"/>
  <c r="E73" i="10" s="1"/>
  <c r="J63" i="9"/>
  <c r="J80" i="9"/>
  <c r="G91" i="9"/>
  <c r="J91" i="9" s="1"/>
  <c r="G89" i="9"/>
  <c r="J89" i="9" s="1"/>
  <c r="J78" i="9"/>
  <c r="C88" i="9"/>
  <c r="J82" i="9"/>
  <c r="G93" i="9"/>
  <c r="J93" i="9" s="1"/>
  <c r="E78" i="9"/>
  <c r="B89" i="9"/>
  <c r="D77" i="9"/>
  <c r="E77" i="9" s="1"/>
  <c r="D74" i="9"/>
  <c r="D109" i="9" s="1"/>
  <c r="E109" i="9" s="1"/>
  <c r="E68" i="9"/>
  <c r="B79" i="9"/>
  <c r="B85" i="9" s="1"/>
  <c r="B110" i="9" s="1"/>
  <c r="E83" i="9"/>
  <c r="B94" i="9"/>
  <c r="E94" i="9" s="1"/>
  <c r="G88" i="9"/>
  <c r="J77" i="9"/>
  <c r="H79" i="9"/>
  <c r="J68" i="9"/>
  <c r="H74" i="9"/>
  <c r="H109" i="9" s="1"/>
  <c r="J109" i="9" s="1"/>
  <c r="E66" i="9"/>
  <c r="J72" i="9"/>
  <c r="G83" i="9"/>
  <c r="G85" i="9" s="1"/>
  <c r="G110" i="9" s="1"/>
  <c r="J159" i="10"/>
  <c r="B94" i="10"/>
  <c r="B84" i="10"/>
  <c r="B187" i="10" s="1"/>
  <c r="E117" i="10"/>
  <c r="B129" i="10"/>
  <c r="C95" i="10"/>
  <c r="C188" i="10" s="1"/>
  <c r="C106" i="10"/>
  <c r="C107" i="10" s="1"/>
  <c r="J154" i="10"/>
  <c r="G166" i="10"/>
  <c r="G158" i="10"/>
  <c r="G170" i="10" s="1"/>
  <c r="G165" i="10"/>
  <c r="J153" i="10"/>
  <c r="J191" i="10"/>
  <c r="I143" i="10"/>
  <c r="I192" i="10" s="1"/>
  <c r="J192" i="10" s="1"/>
  <c r="I146" i="10"/>
  <c r="J140" i="10"/>
  <c r="J143" i="10" s="1"/>
  <c r="G152" i="10"/>
  <c r="G155" i="10" s="1"/>
  <c r="G193" i="10" s="1"/>
  <c r="E148" i="10"/>
  <c r="B160" i="10"/>
  <c r="B172" i="10" s="1"/>
  <c r="E172" i="10" s="1"/>
  <c r="G163" i="10"/>
  <c r="J151" i="10"/>
  <c r="C158" i="10"/>
  <c r="C170" i="10" s="1"/>
  <c r="E146" i="10"/>
  <c r="J162" i="10" l="1"/>
  <c r="G174" i="10"/>
  <c r="J174" i="10" s="1"/>
  <c r="H179" i="10"/>
  <c r="J171" i="10"/>
  <c r="J165" i="10"/>
  <c r="G177" i="10"/>
  <c r="J177" i="10" s="1"/>
  <c r="J166" i="10"/>
  <c r="G178" i="10"/>
  <c r="J178" i="10" s="1"/>
  <c r="E162" i="10"/>
  <c r="B174" i="10"/>
  <c r="E174" i="10" s="1"/>
  <c r="C179" i="10"/>
  <c r="E170" i="10"/>
  <c r="J163" i="10"/>
  <c r="G175" i="10"/>
  <c r="J175" i="10" s="1"/>
  <c r="C85" i="9"/>
  <c r="C110" i="9" s="1"/>
  <c r="E84" i="9"/>
  <c r="D84" i="10"/>
  <c r="D187" i="10" s="1"/>
  <c r="E187" i="10" s="1"/>
  <c r="D94" i="10"/>
  <c r="E94" i="10" s="1"/>
  <c r="E95" i="10" s="1"/>
  <c r="J74" i="9"/>
  <c r="E74" i="9"/>
  <c r="H90" i="9"/>
  <c r="J79" i="9"/>
  <c r="H85" i="9"/>
  <c r="H110" i="9" s="1"/>
  <c r="J110" i="9" s="1"/>
  <c r="J88" i="9"/>
  <c r="E89" i="9"/>
  <c r="C96" i="9"/>
  <c r="C111" i="9" s="1"/>
  <c r="J83" i="9"/>
  <c r="G94" i="9"/>
  <c r="J94" i="9" s="1"/>
  <c r="D88" i="9"/>
  <c r="D96" i="9" s="1"/>
  <c r="D111" i="9" s="1"/>
  <c r="D85" i="9"/>
  <c r="D110" i="9" s="1"/>
  <c r="B90" i="9"/>
  <c r="E90" i="9" s="1"/>
  <c r="E79" i="9"/>
  <c r="C118" i="10"/>
  <c r="C119" i="10" s="1"/>
  <c r="C189" i="10"/>
  <c r="B141" i="10"/>
  <c r="E129" i="10"/>
  <c r="B106" i="10"/>
  <c r="B107" i="10" s="1"/>
  <c r="B95" i="10"/>
  <c r="B188" i="10" s="1"/>
  <c r="I158" i="10"/>
  <c r="I155" i="10"/>
  <c r="I193" i="10" s="1"/>
  <c r="J193" i="10" s="1"/>
  <c r="J146" i="10"/>
  <c r="E160" i="10"/>
  <c r="J152" i="10"/>
  <c r="G164" i="10"/>
  <c r="C167" i="10"/>
  <c r="C194" i="10" s="1"/>
  <c r="E158" i="10"/>
  <c r="J164" i="10" l="1"/>
  <c r="G176" i="10"/>
  <c r="I167" i="10"/>
  <c r="I194" i="10" s="1"/>
  <c r="I170" i="10"/>
  <c r="E110" i="9"/>
  <c r="E85" i="9"/>
  <c r="G96" i="9"/>
  <c r="G111" i="9" s="1"/>
  <c r="D95" i="10"/>
  <c r="D188" i="10" s="1"/>
  <c r="E188" i="10" s="1"/>
  <c r="D106" i="10"/>
  <c r="J85" i="9"/>
  <c r="J90" i="9"/>
  <c r="J96" i="9" s="1"/>
  <c r="H96" i="9"/>
  <c r="H111" i="9" s="1"/>
  <c r="B96" i="9"/>
  <c r="B111" i="9" s="1"/>
  <c r="E111" i="9" s="1"/>
  <c r="E88" i="9"/>
  <c r="E96" i="9" s="1"/>
  <c r="B153" i="10"/>
  <c r="E141" i="10"/>
  <c r="C130" i="10"/>
  <c r="C190" i="10"/>
  <c r="B118" i="10"/>
  <c r="B119" i="10" s="1"/>
  <c r="B189" i="10"/>
  <c r="G167" i="10"/>
  <c r="G194" i="10" s="1"/>
  <c r="J194" i="10" s="1"/>
  <c r="J155" i="10"/>
  <c r="J158" i="10"/>
  <c r="J167" i="10" s="1"/>
  <c r="J176" i="10" l="1"/>
  <c r="G179" i="10"/>
  <c r="I179" i="10"/>
  <c r="J170" i="10"/>
  <c r="J179" i="10" s="1"/>
  <c r="E106" i="10"/>
  <c r="E107" i="10" s="1"/>
  <c r="D107" i="10"/>
  <c r="D189" i="10" s="1"/>
  <c r="E189" i="10" s="1"/>
  <c r="J111" i="9"/>
  <c r="D118" i="10"/>
  <c r="C142" i="10"/>
  <c r="C131" i="10"/>
  <c r="C191" i="10" s="1"/>
  <c r="B130" i="10"/>
  <c r="B190" i="10"/>
  <c r="B166" i="10"/>
  <c r="E166" i="10" s="1"/>
  <c r="B165" i="10"/>
  <c r="E153" i="10"/>
  <c r="B177" i="10" l="1"/>
  <c r="B178" i="10"/>
  <c r="E178" i="10" s="1"/>
  <c r="E118" i="10"/>
  <c r="E119" i="10" s="1"/>
  <c r="D119" i="10"/>
  <c r="D190" i="10" s="1"/>
  <c r="E190" i="10" s="1"/>
  <c r="D130" i="10"/>
  <c r="E165" i="10"/>
  <c r="E167" i="10" s="1"/>
  <c r="B167" i="10"/>
  <c r="B194" i="10" s="1"/>
  <c r="E194" i="10" s="1"/>
  <c r="C154" i="10"/>
  <c r="C155" i="10" s="1"/>
  <c r="C193" i="10" s="1"/>
  <c r="C143" i="10"/>
  <c r="C192" i="10" s="1"/>
  <c r="B142" i="10"/>
  <c r="B131" i="10"/>
  <c r="B191" i="10" s="1"/>
  <c r="E177" i="10" l="1"/>
  <c r="E179" i="10" s="1"/>
  <c r="B179" i="10"/>
  <c r="D142" i="10"/>
  <c r="D131" i="10"/>
  <c r="D191" i="10" s="1"/>
  <c r="E191" i="10" s="1"/>
  <c r="E130" i="10"/>
  <c r="E131" i="10" s="1"/>
  <c r="E142" i="10"/>
  <c r="E143" i="10" s="1"/>
  <c r="B154" i="10"/>
  <c r="B143" i="10"/>
  <c r="B192" i="10" s="1"/>
  <c r="D154" i="10" l="1"/>
  <c r="D155" i="10" s="1"/>
  <c r="D193" i="10" s="1"/>
  <c r="D143" i="10"/>
  <c r="D192" i="10" s="1"/>
  <c r="E192" i="10" s="1"/>
  <c r="B155" i="10"/>
  <c r="B193" i="10" s="1"/>
  <c r="E193" i="10" s="1"/>
  <c r="E154" i="10" l="1"/>
  <c r="E155" i="10" s="1"/>
</calcChain>
</file>

<file path=xl/sharedStrings.xml><?xml version="1.0" encoding="utf-8"?>
<sst xmlns="http://schemas.openxmlformats.org/spreadsheetml/2006/main" count="745" uniqueCount="107">
  <si>
    <t>Year 1</t>
  </si>
  <si>
    <t>Year 2</t>
  </si>
  <si>
    <t>Year 3</t>
  </si>
  <si>
    <t>Year 4</t>
  </si>
  <si>
    <t>Year 5</t>
  </si>
  <si>
    <t>Stipend</t>
  </si>
  <si>
    <t>Institutional Allowance</t>
  </si>
  <si>
    <t>Totals</t>
  </si>
  <si>
    <t>Total Funding Request</t>
  </si>
  <si>
    <t>Total Funding Request Box 16 SF424 RR</t>
  </si>
  <si>
    <t>Years of Experience:</t>
  </si>
  <si>
    <t>7 or more</t>
  </si>
  <si>
    <t>Postdoctoral (F32)</t>
  </si>
  <si>
    <t>UCSD Tuition &amp; Fees</t>
  </si>
  <si>
    <t>NRSA Institutional Allowance *</t>
  </si>
  <si>
    <t>UCSD Health Insurance part of Tuition &amp; Fees</t>
  </si>
  <si>
    <t>Net NRSA Tuition &amp; Fees for D. Budget Item # 3  *</t>
  </si>
  <si>
    <t>** Must be explained in Training Plan</t>
  </si>
  <si>
    <t>UCSD Tuition &amp; Fees from OGS website #</t>
  </si>
  <si>
    <t>Fees for Specific Courses, if allowed. Enter in D. Budget Item # 3 **</t>
  </si>
  <si>
    <t>Net NRSA Tuition &amp; Fees for D. Budget Item #3 **</t>
  </si>
  <si>
    <t># when applicable</t>
  </si>
  <si>
    <t>NOTE:  PharmD Students should check with Andrina Marshall</t>
  </si>
  <si>
    <t>Predoctoral (F31 &amp; F30)</t>
  </si>
  <si>
    <t>NIH Tuition &amp; Fees policy:</t>
  </si>
  <si>
    <t>F32</t>
  </si>
  <si>
    <t>F30</t>
  </si>
  <si>
    <t>F31</t>
  </si>
  <si>
    <t>http://grants.nih.gov/grants/guide/notice-files/NOT-OD-10-073.html</t>
  </si>
  <si>
    <t>NIH FAQs:</t>
  </si>
  <si>
    <t>* Per NRSA Policy, Health Insurance to be paid from Institutional Allowance</t>
  </si>
  <si>
    <t>Total</t>
  </si>
  <si>
    <t>5% projected increase</t>
  </si>
  <si>
    <t>Med Ed Professional Degree Fee</t>
  </si>
  <si>
    <t>Med Ed Disability Insurance (Fall Qtr only)</t>
  </si>
  <si>
    <t>Transp Fee</t>
  </si>
  <si>
    <t>GSA Fee</t>
  </si>
  <si>
    <t>Recreation Facility Fee</t>
  </si>
  <si>
    <t>University Center Fee</t>
  </si>
  <si>
    <t>Tuition</t>
  </si>
  <si>
    <t>Student Services Fee</t>
  </si>
  <si>
    <t>Spring</t>
  </si>
  <si>
    <t>Winter</t>
  </si>
  <si>
    <t>Fall</t>
  </si>
  <si>
    <t>FY 2021 (9/1/20-6/30/21)</t>
  </si>
  <si>
    <t>FY 2020 (9/1/19-6/30/20)</t>
  </si>
  <si>
    <t>FY 2019 (9/1/18-6/30/19)</t>
  </si>
  <si>
    <t>FY 2018 (9/1/17-6/30/18)</t>
  </si>
  <si>
    <t>FY 2017 (9/1/16-6/30/17)</t>
  </si>
  <si>
    <t>FY 2016 (9/1/15-6/30/16)</t>
  </si>
  <si>
    <t>FY 2015 (9/1/14-6/30/15)</t>
  </si>
  <si>
    <t>includes special Med/Law sch fee</t>
  </si>
  <si>
    <t>Graduate Student Assn Fee</t>
  </si>
  <si>
    <t>Educational Fee</t>
  </si>
  <si>
    <t>Registration Fee</t>
  </si>
  <si>
    <t>FY 2014 (9/1/13-6/30/14)</t>
  </si>
  <si>
    <t>M.D. Program Program Fees</t>
  </si>
  <si>
    <t>Ph.D. Program fees</t>
  </si>
  <si>
    <t>Total Fees Requested</t>
  </si>
  <si>
    <t>FY16 7/1/15-6/30/16  Ph.D. Program</t>
  </si>
  <si>
    <t>FY17 7/1/16-6/30/17  Ph.D. Program</t>
  </si>
  <si>
    <t>FY18 7/1/17-6/30/18  Ph.D. Program</t>
  </si>
  <si>
    <t>https://researchtraining.nih.gov/resources/faq</t>
  </si>
  <si>
    <t>FY 2022 (9/1/21-6/30/22)</t>
  </si>
  <si>
    <t>FY 2023 (9/1/22-6/30/23)</t>
  </si>
  <si>
    <t>FY19 7/1/18-6/30/19 Ph.D./M.D. Program</t>
  </si>
  <si>
    <t>FY20 7/1/19-6/30/20 Ph.D./M.D. Program</t>
  </si>
  <si>
    <t>FY21 7/1/20-6/30/21 Ph.D./M.D. Program</t>
  </si>
  <si>
    <t>FY 2024 (9/1/23-6/30/24)</t>
  </si>
  <si>
    <t>FY 2025 (9/1/24-6/30/25)</t>
  </si>
  <si>
    <t>NIH F30, F31, F32 Stipend notice:</t>
  </si>
  <si>
    <t xml:space="preserve">NIH Grants Policy Statement: </t>
  </si>
  <si>
    <t>https://grants.nih.gov/grants/policy/nihgps/html5/section_11/11.3.8_allowable_and_unallowable_costs.htm</t>
  </si>
  <si>
    <t>FY 2026 (9/1/25-6/30/26)</t>
  </si>
  <si>
    <t>Pharm.D. Program Program Fees</t>
  </si>
  <si>
    <t>FY21 7/1/20-6/30/21 Ph.D./Pharm.D. Program</t>
  </si>
  <si>
    <t>SOM Disability Insurance (Fall Qtr only)</t>
  </si>
  <si>
    <t>SOM Professional Degree Fee</t>
  </si>
  <si>
    <t>SPPS Professional Degree Fee</t>
  </si>
  <si>
    <t>Postdoctoral Stipend (increase by one level each year) (see 4th)</t>
  </si>
  <si>
    <t>Predoctoral Stipend (do not escalate)</t>
  </si>
  <si>
    <t>FY 2027 (9/1/25-6/30/26)</t>
  </si>
  <si>
    <t>FY 2028 (9/1/25-6/30/26)</t>
  </si>
  <si>
    <t>FY 2027 (9/1/26-6/30/27)</t>
  </si>
  <si>
    <t>FY 2028 (9/1/27-6/30/28)</t>
  </si>
  <si>
    <t>FY22 9/1/21-6/30/22 Ph.D./M.D. Program</t>
  </si>
  <si>
    <t>FY23 9/1/22-6/30/23 Ph.D./M.D. Program</t>
  </si>
  <si>
    <t>FY24 9/1/23-6/30/24 Ph.D./M.D. Program</t>
  </si>
  <si>
    <t>FY25 9/1/24-6/30/25 Ph.D./M.D. Program</t>
  </si>
  <si>
    <t>FY26 9/1/25-6/30/26 Ph.D./M.D. Program</t>
  </si>
  <si>
    <t>FY27 9/1/26-6/30/27 Ph.D./M.D. Program</t>
  </si>
  <si>
    <t>FY28 9/1/27-6/30/28 Ph.D./M.D. Program</t>
  </si>
  <si>
    <t>NIH Rates</t>
  </si>
  <si>
    <t>NIH Childcare Costs for NRSAs:</t>
  </si>
  <si>
    <t xml:space="preserve">https://grants.nih.gov/grants/guide/notice-files/NOT-OD-21-074.html </t>
  </si>
  <si>
    <t>Childcare Costs (optional)</t>
  </si>
  <si>
    <t>Year 6</t>
  </si>
  <si>
    <r>
      <t xml:space="preserve">** </t>
    </r>
    <r>
      <rPr>
        <u/>
        <sz val="10"/>
        <color indexed="12"/>
        <rFont val="Calibri"/>
        <family val="2"/>
      </rPr>
      <t xml:space="preserve"> https://grad.ucsd.edu/financial/tuition-fees.html</t>
    </r>
  </si>
  <si>
    <t>** https://grad.ucsd.edu/financial/tuition-fees.html</t>
  </si>
  <si>
    <t>FY 2023</t>
  </si>
  <si>
    <t>https://grants.nih.gov/grants/guide/notice-files/NOT-OD-23-076.html</t>
  </si>
  <si>
    <t>https://students.ucsd.edu/finances/fees/registration/2022-23/graduate.html</t>
  </si>
  <si>
    <t>Canyonview Recreation Facility Fee</t>
  </si>
  <si>
    <t>https://students.ucsd.edu/finances/fees/registration/2022-23/som.html</t>
  </si>
  <si>
    <t>https://students.ucsd.edu/finances/fees/registration/2022-23/pharmacy.html</t>
  </si>
  <si>
    <t>FY 2029 (9/1/28-6/30/29)</t>
  </si>
  <si>
    <t>FY29 9/1/28-6/30/29 Ph.D./M.D.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</si>
</sst>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0"/>
      <name val="Verdana"/>
    </font>
    <font>
      <sz val="11"/>
      <color theme="1"/>
      <name val="Calibri"/>
      <family val="2"/>
      <scheme val="minor"/>
    </font>
    <font>
      <u/>
      <sz val="10"/>
      <color indexed="12"/>
      <name val="Verdana"/>
      <family val="2"/>
    </font>
    <font>
      <sz val="8"/>
      <name val="Verdana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u/>
      <sz val="10"/>
      <color indexed="12"/>
      <name val="Calibri"/>
      <family val="2"/>
    </font>
    <font>
      <b/>
      <sz val="14"/>
      <name val="Calibri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90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wrapText="1"/>
    </xf>
    <xf numFmtId="165" fontId="5" fillId="0" borderId="0" xfId="0" applyNumberFormat="1" applyFont="1" applyAlignment="1">
      <alignment horizontal="center"/>
    </xf>
    <xf numFmtId="164" fontId="4" fillId="0" borderId="0" xfId="0" applyNumberFormat="1" applyFont="1"/>
    <xf numFmtId="165" fontId="4" fillId="0" borderId="1" xfId="0" applyNumberFormat="1" applyFont="1" applyBorder="1"/>
    <xf numFmtId="165" fontId="4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6" fillId="0" borderId="0" xfId="1" applyNumberFormat="1" applyFont="1" applyAlignment="1" applyProtection="1"/>
    <xf numFmtId="164" fontId="5" fillId="0" borderId="0" xfId="1" applyNumberFormat="1" applyFont="1" applyAlignment="1" applyProtection="1"/>
    <xf numFmtId="164" fontId="5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0" fontId="2" fillId="0" borderId="0" xfId="1" applyAlignment="1" applyProtection="1">
      <alignment horizontal="left"/>
    </xf>
    <xf numFmtId="165" fontId="0" fillId="0" borderId="1" xfId="0" applyNumberFormat="1" applyBorder="1" applyAlignment="1">
      <alignment wrapText="1"/>
    </xf>
    <xf numFmtId="165" fontId="9" fillId="0" borderId="0" xfId="0" applyNumberFormat="1" applyFont="1" applyAlignment="1">
      <alignment horizontal="center"/>
    </xf>
    <xf numFmtId="0" fontId="10" fillId="0" borderId="0" xfId="2"/>
    <xf numFmtId="0" fontId="11" fillId="0" borderId="0" xfId="2" applyFont="1"/>
    <xf numFmtId="0" fontId="11" fillId="0" borderId="0" xfId="2" applyFont="1" applyAlignment="1">
      <alignment wrapText="1"/>
    </xf>
    <xf numFmtId="0" fontId="10" fillId="0" borderId="0" xfId="2" applyAlignment="1">
      <alignment wrapText="1"/>
    </xf>
    <xf numFmtId="164" fontId="11" fillId="2" borderId="2" xfId="2" applyNumberFormat="1" applyFont="1" applyFill="1" applyBorder="1" applyAlignment="1">
      <alignment horizontal="center" wrapText="1"/>
    </xf>
    <xf numFmtId="164" fontId="11" fillId="2" borderId="0" xfId="2" applyNumberFormat="1" applyFont="1" applyFill="1" applyAlignment="1">
      <alignment horizontal="center" wrapText="1"/>
    </xf>
    <xf numFmtId="164" fontId="11" fillId="2" borderId="3" xfId="2" applyNumberFormat="1" applyFont="1" applyFill="1" applyBorder="1" applyAlignment="1">
      <alignment horizontal="center" wrapText="1"/>
    </xf>
    <xf numFmtId="0" fontId="11" fillId="2" borderId="1" xfId="2" applyFont="1" applyFill="1" applyBorder="1" applyAlignment="1">
      <alignment wrapText="1"/>
    </xf>
    <xf numFmtId="164" fontId="11" fillId="2" borderId="4" xfId="2" applyNumberFormat="1" applyFont="1" applyFill="1" applyBorder="1" applyAlignment="1">
      <alignment horizontal="center" wrapText="1"/>
    </xf>
    <xf numFmtId="164" fontId="11" fillId="2" borderId="5" xfId="2" applyNumberFormat="1" applyFont="1" applyFill="1" applyBorder="1" applyAlignment="1">
      <alignment horizontal="center" wrapText="1"/>
    </xf>
    <xf numFmtId="164" fontId="11" fillId="2" borderId="6" xfId="2" applyNumberFormat="1" applyFont="1" applyFill="1" applyBorder="1" applyAlignment="1">
      <alignment horizontal="center" wrapText="1"/>
    </xf>
    <xf numFmtId="164" fontId="10" fillId="0" borderId="1" xfId="2" applyNumberFormat="1" applyBorder="1"/>
    <xf numFmtId="164" fontId="10" fillId="0" borderId="0" xfId="2" applyNumberFormat="1"/>
    <xf numFmtId="0" fontId="9" fillId="0" borderId="0" xfId="0" applyFont="1"/>
    <xf numFmtId="164" fontId="10" fillId="2" borderId="2" xfId="2" applyNumberFormat="1" applyFill="1" applyBorder="1" applyAlignment="1">
      <alignment horizontal="center" wrapText="1"/>
    </xf>
    <xf numFmtId="164" fontId="10" fillId="2" borderId="0" xfId="2" applyNumberFormat="1" applyFill="1" applyAlignment="1">
      <alignment horizontal="center" wrapText="1"/>
    </xf>
    <xf numFmtId="164" fontId="10" fillId="2" borderId="3" xfId="2" applyNumberFormat="1" applyFill="1" applyBorder="1" applyAlignment="1">
      <alignment horizontal="center" wrapText="1"/>
    </xf>
    <xf numFmtId="164" fontId="10" fillId="0" borderId="2" xfId="2" applyNumberFormat="1" applyBorder="1" applyAlignment="1">
      <alignment horizontal="center" wrapText="1"/>
    </xf>
    <xf numFmtId="164" fontId="10" fillId="0" borderId="0" xfId="2" applyNumberFormat="1" applyAlignment="1">
      <alignment horizontal="center" wrapText="1"/>
    </xf>
    <xf numFmtId="164" fontId="10" fillId="0" borderId="3" xfId="2" applyNumberFormat="1" applyBorder="1" applyAlignment="1">
      <alignment horizontal="center" wrapText="1"/>
    </xf>
    <xf numFmtId="164" fontId="10" fillId="2" borderId="1" xfId="2" applyNumberFormat="1" applyFill="1" applyBorder="1"/>
    <xf numFmtId="164" fontId="10" fillId="2" borderId="2" xfId="2" applyNumberFormat="1" applyFill="1" applyBorder="1"/>
    <xf numFmtId="164" fontId="10" fillId="2" borderId="0" xfId="2" applyNumberFormat="1" applyFill="1"/>
    <xf numFmtId="164" fontId="10" fillId="2" borderId="3" xfId="2" applyNumberFormat="1" applyFill="1" applyBorder="1"/>
    <xf numFmtId="164" fontId="10" fillId="0" borderId="2" xfId="2" applyNumberFormat="1" applyBorder="1"/>
    <xf numFmtId="164" fontId="10" fillId="0" borderId="3" xfId="2" applyNumberFormat="1" applyBorder="1"/>
    <xf numFmtId="164" fontId="11" fillId="0" borderId="2" xfId="2" applyNumberFormat="1" applyFont="1" applyBorder="1" applyAlignment="1">
      <alignment horizontal="center" wrapText="1"/>
    </xf>
    <xf numFmtId="164" fontId="11" fillId="0" borderId="0" xfId="2" applyNumberFormat="1" applyFont="1" applyAlignment="1">
      <alignment horizontal="center" wrapText="1"/>
    </xf>
    <xf numFmtId="164" fontId="11" fillId="0" borderId="3" xfId="2" applyNumberFormat="1" applyFont="1" applyBorder="1" applyAlignment="1">
      <alignment horizontal="center" wrapText="1"/>
    </xf>
    <xf numFmtId="0" fontId="12" fillId="0" borderId="7" xfId="0" applyFont="1" applyBorder="1"/>
    <xf numFmtId="0" fontId="12" fillId="0" borderId="8" xfId="0" applyFont="1" applyBorder="1"/>
    <xf numFmtId="0" fontId="12" fillId="0" borderId="2" xfId="0" applyFont="1" applyBorder="1"/>
    <xf numFmtId="0" fontId="12" fillId="0" borderId="0" xfId="0" applyFont="1"/>
    <xf numFmtId="164" fontId="12" fillId="0" borderId="0" xfId="0" applyNumberFormat="1" applyFont="1"/>
    <xf numFmtId="164" fontId="12" fillId="0" borderId="3" xfId="0" applyNumberFormat="1" applyFont="1" applyBorder="1"/>
    <xf numFmtId="0" fontId="12" fillId="0" borderId="9" xfId="0" applyFont="1" applyBorder="1"/>
    <xf numFmtId="0" fontId="11" fillId="2" borderId="4" xfId="0" applyFont="1" applyFill="1" applyBorder="1"/>
    <xf numFmtId="164" fontId="11" fillId="2" borderId="5" xfId="0" applyNumberFormat="1" applyFont="1" applyFill="1" applyBorder="1" applyAlignment="1">
      <alignment horizontal="center" wrapText="1"/>
    </xf>
    <xf numFmtId="0" fontId="11" fillId="2" borderId="5" xfId="0" applyFont="1" applyFill="1" applyBorder="1"/>
    <xf numFmtId="164" fontId="11" fillId="2" borderId="6" xfId="0" applyNumberFormat="1" applyFont="1" applyFill="1" applyBorder="1" applyAlignment="1">
      <alignment horizontal="center" wrapText="1"/>
    </xf>
    <xf numFmtId="164" fontId="12" fillId="0" borderId="0" xfId="2" applyNumberFormat="1" applyFont="1"/>
    <xf numFmtId="0" fontId="12" fillId="0" borderId="0" xfId="2" applyFont="1"/>
    <xf numFmtId="164" fontId="12" fillId="0" borderId="10" xfId="2" applyNumberFormat="1" applyFont="1" applyBorder="1"/>
    <xf numFmtId="0" fontId="12" fillId="0" borderId="10" xfId="2" applyFont="1" applyBorder="1"/>
    <xf numFmtId="164" fontId="12" fillId="0" borderId="8" xfId="0" applyNumberFormat="1" applyFont="1" applyBorder="1"/>
    <xf numFmtId="164" fontId="12" fillId="0" borderId="11" xfId="0" applyNumberFormat="1" applyFont="1" applyBorder="1"/>
    <xf numFmtId="164" fontId="12" fillId="0" borderId="3" xfId="2" applyNumberFormat="1" applyFont="1" applyBorder="1"/>
    <xf numFmtId="164" fontId="12" fillId="0" borderId="12" xfId="2" applyNumberFormat="1" applyFont="1" applyBorder="1"/>
    <xf numFmtId="0" fontId="0" fillId="0" borderId="0" xfId="0" applyAlignment="1">
      <alignment vertical="top"/>
    </xf>
    <xf numFmtId="164" fontId="12" fillId="0" borderId="8" xfId="2" applyNumberFormat="1" applyFont="1" applyBorder="1"/>
    <xf numFmtId="0" fontId="12" fillId="0" borderId="8" xfId="2" applyFont="1" applyBorder="1"/>
    <xf numFmtId="164" fontId="12" fillId="0" borderId="11" xfId="2" applyNumberFormat="1" applyFont="1" applyBorder="1"/>
    <xf numFmtId="164" fontId="12" fillId="0" borderId="10" xfId="0" applyNumberFormat="1" applyFont="1" applyBorder="1"/>
    <xf numFmtId="164" fontId="12" fillId="0" borderId="12" xfId="0" applyNumberFormat="1" applyFont="1" applyBorder="1"/>
    <xf numFmtId="0" fontId="9" fillId="0" borderId="0" xfId="0" applyFont="1" applyAlignment="1">
      <alignment wrapText="1"/>
    </xf>
    <xf numFmtId="0" fontId="1" fillId="0" borderId="0" xfId="2" applyFont="1"/>
    <xf numFmtId="0" fontId="2" fillId="0" borderId="0" xfId="1" applyAlignment="1" applyProtection="1"/>
    <xf numFmtId="164" fontId="12" fillId="0" borderId="0" xfId="2" applyNumberFormat="1" applyFont="1" applyBorder="1"/>
    <xf numFmtId="0" fontId="12" fillId="0" borderId="0" xfId="2" applyFont="1" applyBorder="1"/>
    <xf numFmtId="0" fontId="2" fillId="0" borderId="0" xfId="1" applyAlignment="1" applyProtection="1">
      <alignment horizontal="left"/>
    </xf>
    <xf numFmtId="0" fontId="0" fillId="0" borderId="0" xfId="0" applyAlignment="1">
      <alignment horizontal="left"/>
    </xf>
    <xf numFmtId="0" fontId="2" fillId="0" borderId="0" xfId="1" applyAlignment="1" applyProtection="1">
      <alignment horizontal="left" vertical="top" wrapText="1"/>
    </xf>
    <xf numFmtId="0" fontId="2" fillId="0" borderId="0" xfId="1" applyAlignment="1" applyProtection="1">
      <alignment horizontal="center"/>
    </xf>
    <xf numFmtId="164" fontId="11" fillId="2" borderId="7" xfId="2" applyNumberFormat="1" applyFont="1" applyFill="1" applyBorder="1" applyAlignment="1">
      <alignment horizontal="center"/>
    </xf>
    <xf numFmtId="164" fontId="11" fillId="2" borderId="8" xfId="2" applyNumberFormat="1" applyFont="1" applyFill="1" applyBorder="1" applyAlignment="1">
      <alignment horizontal="center"/>
    </xf>
    <xf numFmtId="164" fontId="11" fillId="2" borderId="11" xfId="2" applyNumberFormat="1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center"/>
    </xf>
    <xf numFmtId="0" fontId="11" fillId="2" borderId="11" xfId="2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gs.ucsd.edu/FinancialSupport/Pages/Tuition_Fee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gs.ucsd.edu/FinancialSupport/Pages/Tuition_Fe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policy/nihgps/html5/section_11/11.3.8_allowable_and_unallowable_costs.htm" TargetMode="External"/><Relationship Id="rId2" Type="http://schemas.openxmlformats.org/officeDocument/2006/relationships/hyperlink" Target="https://researchtraining.nih.gov/resources/faq" TargetMode="External"/><Relationship Id="rId1" Type="http://schemas.openxmlformats.org/officeDocument/2006/relationships/hyperlink" Target="http://grants.nih.gov/grants/guide/notice-files/NOT-OD-10-073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grants.nih.gov/grants/guide/notice-files/NOT-OD-23-076.html" TargetMode="External"/><Relationship Id="rId4" Type="http://schemas.openxmlformats.org/officeDocument/2006/relationships/hyperlink" Target="https://grants.nih.gov/grants/guide/notice-files/NOT-OD-21-074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students.ucsd.edu/finances/fees/registration/2022-23/som.html" TargetMode="External"/><Relationship Id="rId1" Type="http://schemas.openxmlformats.org/officeDocument/2006/relationships/hyperlink" Target="https://students.ucsd.edu/finances/fees/registration/2022-23/graduate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tudents.ucsd.edu/finances/fees/registration/2022-23/pharmacy.html" TargetMode="External"/><Relationship Id="rId1" Type="http://schemas.openxmlformats.org/officeDocument/2006/relationships/hyperlink" Target="https://students.ucsd.edu/finances/fees/registration/2022-23/gradu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view="pageLayout" topLeftCell="A7" zoomScale="120" zoomScaleNormal="100" zoomScalePageLayoutView="120" workbookViewId="0">
      <selection activeCell="B9" sqref="B9"/>
    </sheetView>
  </sheetViews>
  <sheetFormatPr defaultColWidth="9.3828125" defaultRowHeight="42.9" customHeight="1" x14ac:dyDescent="0.3"/>
  <cols>
    <col min="1" max="1" width="19.61328125" style="7" customWidth="1"/>
    <col min="2" max="8" width="9.23046875" style="11" customWidth="1"/>
    <col min="9" max="9" width="19.61328125" style="9" customWidth="1"/>
    <col min="10" max="15" width="9.3828125" style="9" customWidth="1"/>
    <col min="16" max="16" width="19.61328125" style="9" customWidth="1"/>
    <col min="17" max="22" width="9.3828125" style="9" customWidth="1"/>
    <col min="23" max="23" width="19.61328125" style="9" customWidth="1"/>
    <col min="24" max="29" width="9.3828125" style="9" customWidth="1"/>
    <col min="30" max="30" width="19.61328125" style="9" customWidth="1"/>
    <col min="31" max="36" width="9.3828125" style="9" customWidth="1"/>
    <col min="37" max="37" width="19.61328125" style="9" customWidth="1"/>
    <col min="38" max="43" width="9.3828125" style="9" customWidth="1"/>
    <col min="44" max="44" width="19.61328125" style="9" customWidth="1"/>
    <col min="45" max="50" width="9.3828125" style="9" customWidth="1"/>
    <col min="51" max="51" width="19.61328125" style="9" customWidth="1"/>
    <col min="52" max="57" width="9.3828125" style="9" customWidth="1"/>
    <col min="58" max="58" width="19.61328125" style="9" customWidth="1"/>
    <col min="59" max="64" width="9.3828125" style="9" customWidth="1"/>
    <col min="65" max="65" width="19.61328125" style="9" customWidth="1"/>
    <col min="66" max="71" width="9.3828125" style="9" customWidth="1"/>
    <col min="72" max="72" width="19.61328125" style="9" customWidth="1"/>
    <col min="73" max="78" width="9.3828125" style="9" customWidth="1"/>
    <col min="79" max="79" width="19.61328125" style="9" customWidth="1"/>
    <col min="80" max="85" width="9.3828125" style="9" customWidth="1"/>
    <col min="86" max="86" width="19.61328125" style="9" customWidth="1"/>
    <col min="87" max="92" width="9.3828125" style="9" customWidth="1"/>
    <col min="93" max="93" width="19.61328125" style="9" customWidth="1"/>
    <col min="94" max="99" width="9.3828125" style="9" customWidth="1"/>
    <col min="100" max="100" width="19.61328125" style="9" customWidth="1"/>
    <col min="101" max="106" width="9.3828125" style="9" customWidth="1"/>
    <col min="107" max="107" width="19.61328125" style="9" customWidth="1"/>
    <col min="108" max="113" width="9.3828125" style="9" customWidth="1"/>
    <col min="114" max="114" width="19.61328125" style="9" customWidth="1"/>
    <col min="115" max="120" width="9.3828125" style="9" customWidth="1"/>
    <col min="121" max="121" width="19.61328125" style="9" customWidth="1"/>
    <col min="122" max="127" width="9.3828125" style="9" customWidth="1"/>
    <col min="128" max="128" width="19.61328125" style="9" customWidth="1"/>
    <col min="129" max="134" width="9.3828125" style="9" customWidth="1"/>
    <col min="135" max="135" width="19.61328125" style="9" customWidth="1"/>
    <col min="136" max="141" width="9.3828125" style="9" customWidth="1"/>
    <col min="142" max="142" width="19.61328125" style="9" customWidth="1"/>
    <col min="143" max="148" width="9.3828125" style="9" customWidth="1"/>
    <col min="149" max="149" width="19.61328125" style="9" customWidth="1"/>
    <col min="150" max="155" width="9.3828125" style="9" customWidth="1"/>
    <col min="156" max="156" width="19.61328125" style="9" customWidth="1"/>
    <col min="157" max="162" width="9.3828125" style="9" customWidth="1"/>
    <col min="163" max="163" width="19.61328125" style="9" customWidth="1"/>
    <col min="164" max="169" width="9.3828125" style="9" customWidth="1"/>
    <col min="170" max="170" width="19.61328125" style="9" customWidth="1"/>
    <col min="171" max="176" width="9.3828125" style="9" customWidth="1"/>
    <col min="177" max="177" width="19.61328125" style="9" customWidth="1"/>
    <col min="178" max="183" width="9.3828125" style="9" customWidth="1"/>
    <col min="184" max="184" width="19.61328125" style="9" customWidth="1"/>
    <col min="185" max="190" width="9.3828125" style="9" customWidth="1"/>
    <col min="191" max="191" width="19.61328125" style="9" customWidth="1"/>
    <col min="192" max="197" width="9.3828125" style="9" customWidth="1"/>
    <col min="198" max="198" width="19.61328125" style="9" customWidth="1"/>
    <col min="199" max="204" width="9.3828125" style="9" customWidth="1"/>
    <col min="205" max="205" width="19.61328125" style="9" customWidth="1"/>
    <col min="206" max="211" width="9.3828125" style="9" customWidth="1"/>
    <col min="212" max="212" width="19.61328125" style="9" customWidth="1"/>
    <col min="213" max="218" width="9.3828125" style="9" customWidth="1"/>
    <col min="219" max="219" width="19.61328125" style="9" customWidth="1"/>
    <col min="220" max="225" width="9.3828125" style="9" customWidth="1"/>
    <col min="226" max="226" width="19.61328125" style="9" customWidth="1"/>
    <col min="227" max="232" width="9.3828125" style="9" customWidth="1"/>
    <col min="233" max="233" width="19.61328125" style="9" customWidth="1"/>
    <col min="234" max="239" width="9.3828125" style="9" customWidth="1"/>
    <col min="240" max="240" width="19.61328125" style="9" customWidth="1"/>
    <col min="241" max="246" width="9.3828125" style="9" customWidth="1"/>
    <col min="247" max="247" width="19.61328125" style="9" customWidth="1"/>
    <col min="248" max="253" width="9.3828125" style="9" customWidth="1"/>
    <col min="254" max="254" width="19.61328125" style="9" customWidth="1"/>
    <col min="255" max="16384" width="9.3828125" style="9"/>
  </cols>
  <sheetData>
    <row r="1" spans="1:8" ht="42.9" customHeight="1" x14ac:dyDescent="0.45">
      <c r="A1" s="17" t="s">
        <v>26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96</v>
      </c>
      <c r="H1" s="13" t="s">
        <v>7</v>
      </c>
    </row>
    <row r="3" spans="1:8" ht="42.9" customHeight="1" x14ac:dyDescent="0.3">
      <c r="A3" s="7" t="s">
        <v>80</v>
      </c>
      <c r="B3" s="10">
        <f>SUM('NRSA Stipend &amp; Allowances'!C4)</f>
        <v>27144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f t="shared" ref="H3:H9" si="0">SUM(B3:G3)</f>
        <v>27144</v>
      </c>
    </row>
    <row r="4" spans="1:8" ht="42.9" customHeight="1" x14ac:dyDescent="0.3">
      <c r="A4" s="7" t="s">
        <v>14</v>
      </c>
      <c r="B4" s="10">
        <v>4550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f t="shared" si="0"/>
        <v>4550</v>
      </c>
    </row>
    <row r="5" spans="1:8" ht="42.9" customHeight="1" x14ac:dyDescent="0.3">
      <c r="A5" s="7" t="s">
        <v>95</v>
      </c>
      <c r="B5" s="10">
        <v>2500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f t="shared" si="0"/>
        <v>2500</v>
      </c>
    </row>
    <row r="6" spans="1:8" ht="42.9" customHeight="1" x14ac:dyDescent="0.3">
      <c r="A6" s="7" t="s">
        <v>13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f t="shared" si="0"/>
        <v>0</v>
      </c>
    </row>
    <row r="7" spans="1:8" ht="42.9" customHeight="1" x14ac:dyDescent="0.3">
      <c r="A7" s="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 t="shared" si="0"/>
        <v>0</v>
      </c>
    </row>
    <row r="8" spans="1:8" ht="42.9" customHeight="1" x14ac:dyDescent="0.3">
      <c r="A8" s="7" t="s">
        <v>20</v>
      </c>
      <c r="B8" s="10">
        <f t="shared" ref="B8:G8" si="1">B6-B7</f>
        <v>0</v>
      </c>
      <c r="C8" s="10">
        <f t="shared" si="1"/>
        <v>0</v>
      </c>
      <c r="D8" s="10">
        <f t="shared" si="1"/>
        <v>0</v>
      </c>
      <c r="E8" s="10">
        <f t="shared" si="1"/>
        <v>0</v>
      </c>
      <c r="F8" s="10">
        <f t="shared" si="1"/>
        <v>0</v>
      </c>
      <c r="G8" s="10">
        <f t="shared" si="1"/>
        <v>0</v>
      </c>
      <c r="H8" s="10">
        <f t="shared" si="0"/>
        <v>0</v>
      </c>
    </row>
    <row r="9" spans="1:8" ht="42.9" customHeight="1" x14ac:dyDescent="0.3">
      <c r="A9" s="7" t="s">
        <v>8</v>
      </c>
      <c r="B9" s="10">
        <f>SUM(B3:B7)</f>
        <v>34194</v>
      </c>
      <c r="C9" s="10">
        <f t="shared" ref="B9:G9" si="2">SUM(C3:C8)</f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0">
        <f t="shared" si="0"/>
        <v>34194</v>
      </c>
    </row>
    <row r="11" spans="1:8" ht="42.9" customHeight="1" x14ac:dyDescent="0.3">
      <c r="A11" s="7" t="s">
        <v>9</v>
      </c>
      <c r="B11" s="10">
        <f>H9</f>
        <v>34194</v>
      </c>
    </row>
    <row r="13" spans="1:8" s="12" customFormat="1" ht="26.25" customHeight="1" x14ac:dyDescent="0.3">
      <c r="A13" s="12" t="s">
        <v>30</v>
      </c>
    </row>
    <row r="14" spans="1:8" s="14" customFormat="1" ht="26.25" customHeight="1" x14ac:dyDescent="0.3">
      <c r="A14" s="14" t="s">
        <v>98</v>
      </c>
    </row>
    <row r="15" spans="1:8" ht="26.25" customHeight="1" x14ac:dyDescent="0.3">
      <c r="A15" s="16" t="s">
        <v>21</v>
      </c>
    </row>
  </sheetData>
  <phoneticPr fontId="3"/>
  <hyperlinks>
    <hyperlink ref="A14" r:id="rId1" display="http://ogs.ucsd.edu/FinancialSupport/Pages/Tuition_Fees.aspx" xr:uid="{00000000-0004-0000-0000-000000000000}"/>
  </hyperlinks>
  <pageMargins left="0.5" right="0.5" top="1" bottom="1" header="0.5" footer="0.5"/>
  <pageSetup orientation="portrait" horizontalDpi="4294967292" verticalDpi="4294967292" r:id="rId2"/>
  <headerFooter alignWithMargins="0">
    <oddHeader>&amp;L&amp;"Verdana,Bold"&amp;12NRSA BUDGET WORKSHEET For Dual-Degree Applicants</oddHeader>
    <oddFooter>&amp;RHSSPPO 2/10/2023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view="pageLayout" topLeftCell="A13" zoomScale="90" zoomScaleNormal="100" zoomScalePageLayoutView="90" workbookViewId="0">
      <selection activeCell="A15" sqref="A15"/>
    </sheetView>
  </sheetViews>
  <sheetFormatPr defaultColWidth="10.69140625" defaultRowHeight="42.9" customHeight="1" x14ac:dyDescent="0.3"/>
  <cols>
    <col min="1" max="1" width="19.61328125" style="7" customWidth="1"/>
    <col min="2" max="7" width="9.3828125" style="11" customWidth="1"/>
    <col min="8" max="16384" width="10.69140625" style="9"/>
  </cols>
  <sheetData>
    <row r="1" spans="1:7" ht="42.9" customHeight="1" x14ac:dyDescent="0.45">
      <c r="A1" s="17" t="s">
        <v>27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7</v>
      </c>
    </row>
    <row r="3" spans="1:7" ht="42.9" customHeight="1" x14ac:dyDescent="0.3">
      <c r="A3" s="7" t="s">
        <v>80</v>
      </c>
      <c r="B3" s="10">
        <f>SUM('NRSA Stipend &amp; Allowances'!C4)</f>
        <v>27144</v>
      </c>
      <c r="C3" s="10">
        <v>0</v>
      </c>
      <c r="D3" s="10">
        <v>0</v>
      </c>
      <c r="E3" s="10">
        <v>0</v>
      </c>
      <c r="F3" s="10">
        <v>0</v>
      </c>
      <c r="G3" s="10">
        <f t="shared" ref="G3:G9" si="0">SUM(B3:F3)</f>
        <v>27144</v>
      </c>
    </row>
    <row r="4" spans="1:7" ht="42.9" customHeight="1" x14ac:dyDescent="0.3">
      <c r="A4" s="7" t="s">
        <v>14</v>
      </c>
      <c r="B4" s="10">
        <v>4400</v>
      </c>
      <c r="C4" s="10">
        <v>0</v>
      </c>
      <c r="D4" s="10">
        <v>0</v>
      </c>
      <c r="E4" s="10">
        <v>0</v>
      </c>
      <c r="F4" s="10">
        <v>0</v>
      </c>
      <c r="G4" s="10">
        <f t="shared" si="0"/>
        <v>4400</v>
      </c>
    </row>
    <row r="5" spans="1:7" ht="42.9" customHeight="1" x14ac:dyDescent="0.3">
      <c r="A5" s="7" t="s">
        <v>95</v>
      </c>
      <c r="B5" s="10">
        <v>2500</v>
      </c>
      <c r="C5" s="10">
        <v>0</v>
      </c>
      <c r="D5" s="10">
        <v>0</v>
      </c>
      <c r="E5" s="10">
        <v>0</v>
      </c>
      <c r="F5" s="10">
        <v>0</v>
      </c>
      <c r="G5" s="10">
        <f t="shared" si="0"/>
        <v>2500</v>
      </c>
    </row>
    <row r="6" spans="1:7" ht="42.9" customHeight="1" x14ac:dyDescent="0.3">
      <c r="A6" s="7" t="s">
        <v>18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f t="shared" si="0"/>
        <v>0</v>
      </c>
    </row>
    <row r="7" spans="1:7" ht="42.9" customHeight="1" x14ac:dyDescent="0.3">
      <c r="A7" s="7" t="s">
        <v>15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f t="shared" si="0"/>
        <v>0</v>
      </c>
    </row>
    <row r="8" spans="1:7" ht="42.9" customHeight="1" x14ac:dyDescent="0.3">
      <c r="A8" s="7" t="s">
        <v>16</v>
      </c>
      <c r="B8" s="10">
        <f>B6-B7</f>
        <v>0</v>
      </c>
      <c r="C8" s="10">
        <f>C6-C7</f>
        <v>0</v>
      </c>
      <c r="D8" s="10">
        <f>D6-D7</f>
        <v>0</v>
      </c>
      <c r="E8" s="10">
        <f>E6-E7</f>
        <v>0</v>
      </c>
      <c r="F8" s="10">
        <f>F6-F7</f>
        <v>0</v>
      </c>
      <c r="G8" s="10">
        <f t="shared" si="0"/>
        <v>0</v>
      </c>
    </row>
    <row r="9" spans="1:7" ht="42.9" customHeight="1" x14ac:dyDescent="0.3">
      <c r="A9" s="7" t="s">
        <v>8</v>
      </c>
      <c r="B9" s="10">
        <f>SUM(B3:B8)</f>
        <v>34044</v>
      </c>
      <c r="C9" s="10">
        <f>SUM(C3:C8)</f>
        <v>0</v>
      </c>
      <c r="D9" s="10">
        <f>SUM(D3:D8)</f>
        <v>0</v>
      </c>
      <c r="E9" s="10">
        <f>SUM(E3:E8)</f>
        <v>0</v>
      </c>
      <c r="F9" s="10">
        <f>SUM(F3:F8)</f>
        <v>0</v>
      </c>
      <c r="G9" s="10">
        <f t="shared" si="0"/>
        <v>34044</v>
      </c>
    </row>
    <row r="11" spans="1:7" ht="42.9" customHeight="1" x14ac:dyDescent="0.3">
      <c r="A11" s="7" t="s">
        <v>9</v>
      </c>
      <c r="B11" s="10">
        <f>G9</f>
        <v>34044</v>
      </c>
    </row>
    <row r="13" spans="1:7" ht="26.25" customHeight="1" x14ac:dyDescent="0.3">
      <c r="A13" s="12" t="s">
        <v>30</v>
      </c>
    </row>
    <row r="14" spans="1:7" ht="26.25" customHeight="1" x14ac:dyDescent="0.3">
      <c r="A14" s="14" t="s">
        <v>97</v>
      </c>
    </row>
    <row r="15" spans="1:7" ht="26.25" customHeight="1" x14ac:dyDescent="0.3">
      <c r="A15" s="12" t="s">
        <v>22</v>
      </c>
    </row>
  </sheetData>
  <phoneticPr fontId="3" type="noConversion"/>
  <hyperlinks>
    <hyperlink ref="A14" r:id="rId1" display="http://ogs.ucsd.edu/FinancialSupport/Pages/Tuition_Fees.aspx" xr:uid="{00000000-0004-0000-0100-000000000000}"/>
  </hyperlinks>
  <pageMargins left="0.5" right="0.5" top="1" bottom="1" header="0.75" footer="0.5"/>
  <pageSetup orientation="portrait" horizontalDpi="4294967292" verticalDpi="4294967292" r:id="rId2"/>
  <headerFooter alignWithMargins="0">
    <oddHeader>&amp;L&amp;"Verdana,Bold"&amp;12NRSA BUDGET WORKSHEET FOR PREDOCTORAL APPLICANTS</oddHeader>
    <oddFooter>&amp;RHSSPPO 2/10/2023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view="pageLayout" zoomScaleNormal="100" workbookViewId="0">
      <selection activeCell="B5" sqref="B5"/>
    </sheetView>
  </sheetViews>
  <sheetFormatPr defaultColWidth="9.3828125" defaultRowHeight="42.9" customHeight="1" x14ac:dyDescent="0.3"/>
  <cols>
    <col min="1" max="1" width="19.61328125" style="7" customWidth="1"/>
    <col min="2" max="5" width="9.3828125" style="11" customWidth="1"/>
    <col min="6" max="6" width="19.61328125" style="9" customWidth="1"/>
    <col min="7" max="12" width="9.3828125" style="9" customWidth="1"/>
    <col min="13" max="13" width="19.61328125" style="9" customWidth="1"/>
    <col min="14" max="19" width="9.3828125" style="9" customWidth="1"/>
    <col min="20" max="20" width="19.61328125" style="9" customWidth="1"/>
    <col min="21" max="26" width="9.3828125" style="9" customWidth="1"/>
    <col min="27" max="27" width="19.61328125" style="9" customWidth="1"/>
    <col min="28" max="33" width="9.3828125" style="9" customWidth="1"/>
    <col min="34" max="34" width="19.61328125" style="9" customWidth="1"/>
    <col min="35" max="40" width="9.3828125" style="9" customWidth="1"/>
    <col min="41" max="41" width="19.61328125" style="9" customWidth="1"/>
    <col min="42" max="47" width="9.3828125" style="9" customWidth="1"/>
    <col min="48" max="48" width="19.61328125" style="9" customWidth="1"/>
    <col min="49" max="54" width="9.3828125" style="9" customWidth="1"/>
    <col min="55" max="55" width="19.61328125" style="9" customWidth="1"/>
    <col min="56" max="61" width="9.3828125" style="9" customWidth="1"/>
    <col min="62" max="62" width="19.61328125" style="9" customWidth="1"/>
    <col min="63" max="68" width="9.3828125" style="9" customWidth="1"/>
    <col min="69" max="69" width="19.61328125" style="9" customWidth="1"/>
    <col min="70" max="75" width="9.3828125" style="9" customWidth="1"/>
    <col min="76" max="76" width="19.61328125" style="9" customWidth="1"/>
    <col min="77" max="82" width="9.3828125" style="9" customWidth="1"/>
    <col min="83" max="83" width="19.61328125" style="9" customWidth="1"/>
    <col min="84" max="89" width="9.3828125" style="9" customWidth="1"/>
    <col min="90" max="90" width="19.61328125" style="9" customWidth="1"/>
    <col min="91" max="96" width="9.3828125" style="9" customWidth="1"/>
    <col min="97" max="97" width="19.61328125" style="9" customWidth="1"/>
    <col min="98" max="103" width="9.3828125" style="9" customWidth="1"/>
    <col min="104" max="104" width="19.61328125" style="9" customWidth="1"/>
    <col min="105" max="110" width="9.3828125" style="9" customWidth="1"/>
    <col min="111" max="111" width="19.61328125" style="9" customWidth="1"/>
    <col min="112" max="117" width="9.3828125" style="9" customWidth="1"/>
    <col min="118" max="118" width="19.61328125" style="9" customWidth="1"/>
    <col min="119" max="124" width="9.3828125" style="9" customWidth="1"/>
    <col min="125" max="125" width="19.61328125" style="9" customWidth="1"/>
    <col min="126" max="131" width="9.3828125" style="9" customWidth="1"/>
    <col min="132" max="132" width="19.61328125" style="9" customWidth="1"/>
    <col min="133" max="138" width="9.3828125" style="9" customWidth="1"/>
    <col min="139" max="139" width="19.61328125" style="9" customWidth="1"/>
    <col min="140" max="145" width="9.3828125" style="9" customWidth="1"/>
    <col min="146" max="146" width="19.61328125" style="9" customWidth="1"/>
    <col min="147" max="152" width="9.3828125" style="9" customWidth="1"/>
    <col min="153" max="153" width="19.61328125" style="9" customWidth="1"/>
    <col min="154" max="159" width="9.3828125" style="9" customWidth="1"/>
    <col min="160" max="160" width="19.61328125" style="9" customWidth="1"/>
    <col min="161" max="166" width="9.3828125" style="9" customWidth="1"/>
    <col min="167" max="167" width="19.61328125" style="9" customWidth="1"/>
    <col min="168" max="173" width="9.3828125" style="9" customWidth="1"/>
    <col min="174" max="174" width="19.61328125" style="9" customWidth="1"/>
    <col min="175" max="180" width="9.3828125" style="9" customWidth="1"/>
    <col min="181" max="181" width="19.61328125" style="9" customWidth="1"/>
    <col min="182" max="187" width="9.3828125" style="9" customWidth="1"/>
    <col min="188" max="188" width="19.61328125" style="9" customWidth="1"/>
    <col min="189" max="194" width="9.3828125" style="9" customWidth="1"/>
    <col min="195" max="195" width="19.61328125" style="9" customWidth="1"/>
    <col min="196" max="201" width="9.3828125" style="9" customWidth="1"/>
    <col min="202" max="202" width="19.61328125" style="9" customWidth="1"/>
    <col min="203" max="208" width="9.3828125" style="9" customWidth="1"/>
    <col min="209" max="209" width="19.61328125" style="9" customWidth="1"/>
    <col min="210" max="215" width="9.3828125" style="9" customWidth="1"/>
    <col min="216" max="216" width="19.61328125" style="9" customWidth="1"/>
    <col min="217" max="222" width="9.3828125" style="9" customWidth="1"/>
    <col min="223" max="223" width="19.61328125" style="9" customWidth="1"/>
    <col min="224" max="229" width="9.3828125" style="9" customWidth="1"/>
    <col min="230" max="230" width="19.61328125" style="9" customWidth="1"/>
    <col min="231" max="236" width="9.3828125" style="9" customWidth="1"/>
    <col min="237" max="237" width="19.61328125" style="9" customWidth="1"/>
    <col min="238" max="243" width="9.3828125" style="9" customWidth="1"/>
    <col min="244" max="244" width="19.61328125" style="9" customWidth="1"/>
    <col min="245" max="250" width="9.3828125" style="9" customWidth="1"/>
    <col min="251" max="251" width="19.61328125" style="9" customWidth="1"/>
    <col min="252" max="16384" width="9.3828125" style="9"/>
  </cols>
  <sheetData>
    <row r="1" spans="1:7" ht="42.9" customHeight="1" x14ac:dyDescent="0.45">
      <c r="A1" s="17" t="s">
        <v>25</v>
      </c>
      <c r="B1" s="8" t="s">
        <v>0</v>
      </c>
      <c r="C1" s="8" t="s">
        <v>1</v>
      </c>
      <c r="D1" s="8" t="s">
        <v>2</v>
      </c>
      <c r="E1" s="8" t="s">
        <v>7</v>
      </c>
    </row>
    <row r="3" spans="1:7" ht="42.9" customHeight="1" x14ac:dyDescent="0.3">
      <c r="A3" s="7" t="s">
        <v>79</v>
      </c>
      <c r="B3" s="10">
        <v>0</v>
      </c>
      <c r="C3" s="10">
        <v>0</v>
      </c>
      <c r="D3" s="10">
        <v>0</v>
      </c>
      <c r="E3" s="10">
        <f>SUM(B3:D3)</f>
        <v>0</v>
      </c>
    </row>
    <row r="4" spans="1:7" ht="42.9" customHeight="1" x14ac:dyDescent="0.3">
      <c r="A4" s="7" t="s">
        <v>14</v>
      </c>
      <c r="B4" s="10">
        <v>12200</v>
      </c>
      <c r="C4" s="10">
        <f>SUM('NRSA Stipend &amp; Allowances'!D19)</f>
        <v>0</v>
      </c>
      <c r="D4" s="10">
        <f>SUM('NRSA Stipend &amp; Allowances'!E19)</f>
        <v>0</v>
      </c>
      <c r="E4" s="10">
        <f>SUM(B4:D4)</f>
        <v>12200</v>
      </c>
    </row>
    <row r="5" spans="1:7" ht="42.9" customHeight="1" x14ac:dyDescent="0.3">
      <c r="A5" s="7" t="s">
        <v>95</v>
      </c>
      <c r="B5" s="10">
        <v>2500</v>
      </c>
      <c r="C5" s="10">
        <f>SUM('NRSA Stipend &amp; Allowances'!D20)</f>
        <v>0</v>
      </c>
      <c r="D5" s="10">
        <f>SUM('NRSA Stipend &amp; Allowances'!E20)</f>
        <v>0</v>
      </c>
      <c r="E5" s="10">
        <f>SUM(B5:D5)</f>
        <v>2500</v>
      </c>
    </row>
    <row r="6" spans="1:7" ht="42.9" customHeight="1" x14ac:dyDescent="0.3">
      <c r="A6" s="7" t="s">
        <v>19</v>
      </c>
      <c r="B6" s="10">
        <v>0</v>
      </c>
      <c r="C6" s="10">
        <v>0</v>
      </c>
      <c r="D6" s="10">
        <v>0</v>
      </c>
      <c r="E6" s="10">
        <f>SUM(B6:D6)</f>
        <v>0</v>
      </c>
    </row>
    <row r="7" spans="1:7" ht="42.9" customHeight="1" x14ac:dyDescent="0.3">
      <c r="A7" s="7" t="s">
        <v>8</v>
      </c>
      <c r="B7" s="10">
        <f>SUM(B3:B6)</f>
        <v>14700</v>
      </c>
      <c r="C7" s="10">
        <f>SUM(C3:C6)</f>
        <v>0</v>
      </c>
      <c r="D7" s="10">
        <f>SUM(D3:D6)</f>
        <v>0</v>
      </c>
      <c r="E7" s="10">
        <f>SUM(E3:E6)</f>
        <v>14700</v>
      </c>
    </row>
    <row r="9" spans="1:7" ht="42.9" customHeight="1" x14ac:dyDescent="0.3">
      <c r="A9" s="7" t="s">
        <v>9</v>
      </c>
      <c r="B9" s="10">
        <f>E7</f>
        <v>14700</v>
      </c>
    </row>
    <row r="11" spans="1:7" ht="26.25" customHeight="1" x14ac:dyDescent="0.3">
      <c r="A11" s="12" t="s">
        <v>30</v>
      </c>
      <c r="F11" s="11"/>
      <c r="G11" s="11"/>
    </row>
    <row r="12" spans="1:7" ht="26.25" customHeight="1" x14ac:dyDescent="0.3">
      <c r="A12" s="15" t="s">
        <v>17</v>
      </c>
      <c r="F12" s="11"/>
      <c r="G12" s="11"/>
    </row>
  </sheetData>
  <phoneticPr fontId="3"/>
  <pageMargins left="0.5" right="0.5" top="1" bottom="1" header="0.75" footer="0.5"/>
  <pageSetup orientation="portrait" horizontalDpi="4294967292" verticalDpi="4294967292" r:id="rId1"/>
  <headerFooter alignWithMargins="0">
    <oddHeader xml:space="preserve">&amp;L&amp;"Verdana,Bold"&amp;12NRSA BUDGET WORKSHEET FOR POSTDOCTORAL APPLICANTS&amp;R
</oddHeader>
    <oddFooter>&amp;R2/10/20237/28/2017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6"/>
  <sheetViews>
    <sheetView view="pageLayout" zoomScale="115" zoomScaleNormal="100" zoomScalePageLayoutView="115" workbookViewId="0">
      <selection activeCell="B23" sqref="B23"/>
    </sheetView>
  </sheetViews>
  <sheetFormatPr defaultColWidth="11" defaultRowHeight="29.15" customHeight="1" x14ac:dyDescent="0.3"/>
  <cols>
    <col min="1" max="1" width="28.23046875" customWidth="1"/>
    <col min="2" max="2" width="7.3828125" style="5" customWidth="1"/>
    <col min="3" max="3" width="10.69140625" style="1" customWidth="1"/>
    <col min="4" max="4" width="41.07421875" style="1" customWidth="1"/>
    <col min="5" max="7" width="10.69140625" style="1" customWidth="1"/>
  </cols>
  <sheetData>
    <row r="1" spans="1:3" ht="29.15" customHeight="1" x14ac:dyDescent="0.3">
      <c r="C1" s="20" t="s">
        <v>99</v>
      </c>
    </row>
    <row r="2" spans="1:3" ht="29.15" customHeight="1" x14ac:dyDescent="0.3">
      <c r="C2" s="2" t="s">
        <v>92</v>
      </c>
    </row>
    <row r="3" spans="1:3" ht="29.15" customHeight="1" x14ac:dyDescent="0.3">
      <c r="A3" t="s">
        <v>23</v>
      </c>
    </row>
    <row r="4" spans="1:3" ht="29.15" customHeight="1" x14ac:dyDescent="0.3">
      <c r="A4" t="s">
        <v>5</v>
      </c>
      <c r="C4" s="3">
        <v>27144</v>
      </c>
    </row>
    <row r="5" spans="1:3" ht="29.15" customHeight="1" x14ac:dyDescent="0.3">
      <c r="A5" s="4" t="s">
        <v>6</v>
      </c>
      <c r="C5" s="3">
        <v>4550</v>
      </c>
    </row>
    <row r="6" spans="1:3" ht="29.15" customHeight="1" x14ac:dyDescent="0.3">
      <c r="A6" s="75" t="s">
        <v>95</v>
      </c>
      <c r="C6" s="1">
        <v>2500</v>
      </c>
    </row>
    <row r="8" spans="1:3" ht="29.15" customHeight="1" x14ac:dyDescent="0.3">
      <c r="A8" t="s">
        <v>12</v>
      </c>
    </row>
    <row r="9" spans="1:3" ht="29.15" customHeight="1" x14ac:dyDescent="0.3">
      <c r="A9" t="s">
        <v>10</v>
      </c>
    </row>
    <row r="10" spans="1:3" ht="29.15" customHeight="1" x14ac:dyDescent="0.3">
      <c r="B10" s="5">
        <v>0</v>
      </c>
      <c r="C10" s="19">
        <v>56484</v>
      </c>
    </row>
    <row r="11" spans="1:3" ht="29.15" customHeight="1" x14ac:dyDescent="0.3">
      <c r="B11" s="5">
        <v>1</v>
      </c>
      <c r="C11" s="19">
        <v>56880</v>
      </c>
    </row>
    <row r="12" spans="1:3" ht="29.15" customHeight="1" x14ac:dyDescent="0.3">
      <c r="B12" s="5">
        <v>2</v>
      </c>
      <c r="C12" s="3">
        <v>57300</v>
      </c>
    </row>
    <row r="13" spans="1:3" ht="29.15" customHeight="1" x14ac:dyDescent="0.3">
      <c r="B13" s="5">
        <v>3</v>
      </c>
      <c r="C13" s="3">
        <v>59592</v>
      </c>
    </row>
    <row r="14" spans="1:3" ht="29.15" customHeight="1" x14ac:dyDescent="0.3">
      <c r="B14" s="5">
        <v>4</v>
      </c>
      <c r="C14" s="3">
        <v>61572</v>
      </c>
    </row>
    <row r="15" spans="1:3" ht="29.15" customHeight="1" x14ac:dyDescent="0.3">
      <c r="B15" s="5">
        <v>5</v>
      </c>
      <c r="C15" s="3">
        <v>63852</v>
      </c>
    </row>
    <row r="16" spans="1:3" ht="29.15" customHeight="1" x14ac:dyDescent="0.3">
      <c r="B16" s="5">
        <v>6</v>
      </c>
      <c r="C16" s="3">
        <v>66228</v>
      </c>
    </row>
    <row r="17" spans="1:4" ht="29.15" customHeight="1" x14ac:dyDescent="0.3">
      <c r="B17" s="6" t="s">
        <v>11</v>
      </c>
      <c r="C17" s="3">
        <v>68604</v>
      </c>
    </row>
    <row r="19" spans="1:4" ht="29.15" customHeight="1" x14ac:dyDescent="0.3">
      <c r="A19" s="4" t="s">
        <v>6</v>
      </c>
      <c r="C19" s="3">
        <v>12200</v>
      </c>
    </row>
    <row r="20" spans="1:4" ht="29.15" customHeight="1" x14ac:dyDescent="0.3">
      <c r="A20" s="75" t="s">
        <v>95</v>
      </c>
      <c r="C20" s="1">
        <v>2500</v>
      </c>
    </row>
    <row r="21" spans="1:4" ht="7.5" customHeight="1" x14ac:dyDescent="0.3"/>
    <row r="22" spans="1:4" ht="17.25" customHeight="1" x14ac:dyDescent="0.3">
      <c r="A22" s="34" t="s">
        <v>70</v>
      </c>
      <c r="B22" s="80" t="s">
        <v>100</v>
      </c>
      <c r="C22" s="81"/>
      <c r="D22" s="81"/>
    </row>
    <row r="23" spans="1:4" ht="21.75" customHeight="1" x14ac:dyDescent="0.3">
      <c r="A23" s="34" t="s">
        <v>24</v>
      </c>
      <c r="B23" s="18" t="s">
        <v>28</v>
      </c>
    </row>
    <row r="24" spans="1:4" ht="21.75" customHeight="1" x14ac:dyDescent="0.3">
      <c r="A24" s="34" t="s">
        <v>93</v>
      </c>
      <c r="B24" s="83" t="s">
        <v>94</v>
      </c>
      <c r="C24" s="83"/>
      <c r="D24" s="83"/>
    </row>
    <row r="25" spans="1:4" ht="19.5" customHeight="1" x14ac:dyDescent="0.3">
      <c r="A25" t="s">
        <v>29</v>
      </c>
      <c r="B25" s="18" t="s">
        <v>62</v>
      </c>
    </row>
    <row r="26" spans="1:4" ht="28.5" customHeight="1" x14ac:dyDescent="0.3">
      <c r="A26" s="69" t="s">
        <v>71</v>
      </c>
      <c r="B26" s="82" t="s">
        <v>72</v>
      </c>
      <c r="C26" s="82"/>
      <c r="D26" s="82"/>
    </row>
  </sheetData>
  <mergeCells count="3">
    <mergeCell ref="B22:D22"/>
    <mergeCell ref="B26:D26"/>
    <mergeCell ref="B24:D24"/>
  </mergeCells>
  <phoneticPr fontId="3" type="noConversion"/>
  <hyperlinks>
    <hyperlink ref="B23" r:id="rId1" xr:uid="{00000000-0004-0000-0300-000000000000}"/>
    <hyperlink ref="B25" r:id="rId2" xr:uid="{00000000-0004-0000-0300-000001000000}"/>
    <hyperlink ref="B26" r:id="rId3" xr:uid="{00000000-0004-0000-0300-000002000000}"/>
    <hyperlink ref="B24" r:id="rId4" xr:uid="{00000000-0004-0000-0300-000003000000}"/>
    <hyperlink ref="B22" r:id="rId5" xr:uid="{00000000-0004-0000-0300-000004000000}"/>
  </hyperlinks>
  <pageMargins left="0.67425000000000002" right="0.48949999999999999" top="1" bottom="1" header="0.5" footer="0.5"/>
  <pageSetup scale="88" orientation="portrait" horizontalDpi="4294967292" verticalDpi="4294967292" r:id="rId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99"/>
  <sheetViews>
    <sheetView tabSelected="1" topLeftCell="A169" zoomScale="110" zoomScaleNormal="110" workbookViewId="0">
      <selection activeCell="F200" sqref="F200"/>
    </sheetView>
  </sheetViews>
  <sheetFormatPr defaultColWidth="7.69140625" defaultRowHeight="14.5" x14ac:dyDescent="0.35"/>
  <cols>
    <col min="1" max="1" width="35.61328125" style="21" customWidth="1"/>
    <col min="2" max="2" width="9.07421875" style="33" bestFit="1" customWidth="1"/>
    <col min="3" max="4" width="9.3828125" style="33" customWidth="1"/>
    <col min="5" max="5" width="10.07421875" style="33" bestFit="1" customWidth="1"/>
    <col min="6" max="6" width="2.69140625" style="21" customWidth="1"/>
    <col min="7" max="9" width="10.07421875" style="21" bestFit="1" customWidth="1"/>
    <col min="10" max="10" width="10.69140625" style="21" customWidth="1"/>
    <col min="11" max="11" width="7.69140625" style="21"/>
    <col min="12" max="12" width="18.61328125" style="21" customWidth="1"/>
    <col min="13" max="16384" width="7.69140625" style="21"/>
  </cols>
  <sheetData>
    <row r="1" spans="1:12" s="22" customFormat="1" x14ac:dyDescent="0.35">
      <c r="B1" s="84" t="s">
        <v>57</v>
      </c>
      <c r="C1" s="85"/>
      <c r="D1" s="85"/>
      <c r="E1" s="86"/>
      <c r="G1" s="87" t="s">
        <v>56</v>
      </c>
      <c r="H1" s="88"/>
      <c r="I1" s="88"/>
      <c r="J1" s="89"/>
    </row>
    <row r="2" spans="1:12" s="24" customFormat="1" ht="29.25" hidden="1" customHeight="1" x14ac:dyDescent="0.35">
      <c r="A2" s="24" t="s">
        <v>55</v>
      </c>
      <c r="B2" s="35" t="s">
        <v>43</v>
      </c>
      <c r="C2" s="36" t="s">
        <v>42</v>
      </c>
      <c r="D2" s="36" t="s">
        <v>41</v>
      </c>
      <c r="E2" s="37" t="s">
        <v>31</v>
      </c>
      <c r="G2" s="38" t="s">
        <v>43</v>
      </c>
      <c r="H2" s="39" t="s">
        <v>42</v>
      </c>
      <c r="I2" s="39" t="s">
        <v>41</v>
      </c>
      <c r="J2" s="40" t="s">
        <v>31</v>
      </c>
    </row>
    <row r="3" spans="1:12" hidden="1" x14ac:dyDescent="0.35">
      <c r="A3" s="21" t="s">
        <v>54</v>
      </c>
      <c r="B3" s="41">
        <v>324</v>
      </c>
      <c r="C3" s="41">
        <v>324</v>
      </c>
      <c r="D3" s="41">
        <v>324</v>
      </c>
      <c r="E3" s="41">
        <f t="shared" ref="E3:E9" si="0">SUM(B3:D3)</f>
        <v>972</v>
      </c>
      <c r="G3" s="32">
        <v>324</v>
      </c>
      <c r="H3" s="32">
        <v>324</v>
      </c>
      <c r="I3" s="32">
        <v>324</v>
      </c>
      <c r="J3" s="32">
        <f t="shared" ref="J3:J9" si="1">SUM(G3:I3)</f>
        <v>972</v>
      </c>
    </row>
    <row r="4" spans="1:12" hidden="1" x14ac:dyDescent="0.35">
      <c r="A4" s="21" t="s">
        <v>53</v>
      </c>
      <c r="B4" s="41">
        <v>3740</v>
      </c>
      <c r="C4" s="41">
        <v>3740</v>
      </c>
      <c r="D4" s="41">
        <v>3740</v>
      </c>
      <c r="E4" s="41">
        <f t="shared" si="0"/>
        <v>11220</v>
      </c>
      <c r="G4" s="32">
        <v>3740</v>
      </c>
      <c r="H4" s="32">
        <v>3740</v>
      </c>
      <c r="I4" s="32">
        <v>3740</v>
      </c>
      <c r="J4" s="32">
        <f t="shared" si="1"/>
        <v>11220</v>
      </c>
    </row>
    <row r="5" spans="1:12" hidden="1" x14ac:dyDescent="0.35">
      <c r="A5" s="21" t="s">
        <v>38</v>
      </c>
      <c r="B5" s="41">
        <v>76.5</v>
      </c>
      <c r="C5" s="41">
        <v>76.5</v>
      </c>
      <c r="D5" s="41">
        <v>76.5</v>
      </c>
      <c r="E5" s="41">
        <f t="shared" si="0"/>
        <v>229.5</v>
      </c>
      <c r="G5" s="32">
        <v>76.5</v>
      </c>
      <c r="H5" s="32">
        <v>76.5</v>
      </c>
      <c r="I5" s="32">
        <v>76.5</v>
      </c>
      <c r="J5" s="32">
        <f t="shared" si="1"/>
        <v>229.5</v>
      </c>
    </row>
    <row r="6" spans="1:12" hidden="1" x14ac:dyDescent="0.35">
      <c r="A6" s="21" t="s">
        <v>37</v>
      </c>
      <c r="B6" s="41">
        <v>107</v>
      </c>
      <c r="C6" s="41">
        <v>107</v>
      </c>
      <c r="D6" s="41">
        <v>107</v>
      </c>
      <c r="E6" s="41">
        <f t="shared" si="0"/>
        <v>321</v>
      </c>
      <c r="G6" s="32">
        <v>107</v>
      </c>
      <c r="H6" s="32">
        <v>107</v>
      </c>
      <c r="I6" s="32">
        <v>107</v>
      </c>
      <c r="J6" s="32">
        <f t="shared" si="1"/>
        <v>321</v>
      </c>
    </row>
    <row r="7" spans="1:12" hidden="1" x14ac:dyDescent="0.35">
      <c r="A7" s="21" t="s">
        <v>52</v>
      </c>
      <c r="B7" s="41">
        <v>12</v>
      </c>
      <c r="C7" s="41">
        <v>12</v>
      </c>
      <c r="D7" s="41">
        <v>12</v>
      </c>
      <c r="E7" s="41">
        <f t="shared" si="0"/>
        <v>36</v>
      </c>
      <c r="G7" s="32">
        <v>12</v>
      </c>
      <c r="H7" s="32">
        <v>12</v>
      </c>
      <c r="I7" s="32">
        <v>12</v>
      </c>
      <c r="J7" s="32">
        <f t="shared" si="1"/>
        <v>36</v>
      </c>
    </row>
    <row r="8" spans="1:12" hidden="1" x14ac:dyDescent="0.35">
      <c r="A8" s="21" t="s">
        <v>34</v>
      </c>
      <c r="B8" s="41">
        <v>0</v>
      </c>
      <c r="C8" s="41">
        <v>0</v>
      </c>
      <c r="D8" s="41">
        <v>0</v>
      </c>
      <c r="E8" s="41">
        <f t="shared" si="0"/>
        <v>0</v>
      </c>
      <c r="G8" s="32">
        <v>41</v>
      </c>
      <c r="H8" s="32">
        <v>0</v>
      </c>
      <c r="I8" s="32">
        <v>0</v>
      </c>
      <c r="J8" s="32">
        <f t="shared" si="1"/>
        <v>41</v>
      </c>
    </row>
    <row r="9" spans="1:12" hidden="1" x14ac:dyDescent="0.35">
      <c r="A9" s="21" t="s">
        <v>33</v>
      </c>
      <c r="B9" s="41">
        <v>0</v>
      </c>
      <c r="C9" s="41">
        <v>0</v>
      </c>
      <c r="D9" s="41">
        <v>0</v>
      </c>
      <c r="E9" s="41">
        <f t="shared" si="0"/>
        <v>0</v>
      </c>
      <c r="G9" s="32">
        <v>6638</v>
      </c>
      <c r="H9" s="32">
        <v>6638</v>
      </c>
      <c r="I9" s="32">
        <v>6638</v>
      </c>
      <c r="J9" s="32">
        <f t="shared" si="1"/>
        <v>19914</v>
      </c>
      <c r="L9" s="21" t="s">
        <v>51</v>
      </c>
    </row>
    <row r="10" spans="1:12" hidden="1" x14ac:dyDescent="0.35">
      <c r="A10" s="21" t="s">
        <v>31</v>
      </c>
      <c r="B10" s="42">
        <f>SUM(B3:B9)</f>
        <v>4259.5</v>
      </c>
      <c r="C10" s="43">
        <f>SUM(C3:C9)</f>
        <v>4259.5</v>
      </c>
      <c r="D10" s="43">
        <f>SUM(D3:D9)</f>
        <v>4259.5</v>
      </c>
      <c r="E10" s="44">
        <f>SUM(E3:E9)</f>
        <v>12778.5</v>
      </c>
      <c r="G10" s="45">
        <f>SUM(G3:G9)</f>
        <v>10938.5</v>
      </c>
      <c r="H10" s="33">
        <f>SUM(H3:H9)</f>
        <v>10897.5</v>
      </c>
      <c r="I10" s="33">
        <f>SUM(I3:I9)</f>
        <v>10897.5</v>
      </c>
      <c r="J10" s="46">
        <f>SUM(J3:J9)</f>
        <v>32733.5</v>
      </c>
    </row>
    <row r="11" spans="1:12" s="22" customFormat="1" hidden="1" x14ac:dyDescent="0.35">
      <c r="A11" s="23" t="s">
        <v>50</v>
      </c>
      <c r="B11" s="25" t="s">
        <v>43</v>
      </c>
      <c r="C11" s="26" t="s">
        <v>42</v>
      </c>
      <c r="D11" s="26" t="s">
        <v>41</v>
      </c>
      <c r="E11" s="27" t="s">
        <v>31</v>
      </c>
      <c r="G11" s="47" t="s">
        <v>43</v>
      </c>
      <c r="H11" s="48" t="s">
        <v>42</v>
      </c>
      <c r="I11" s="48" t="s">
        <v>41</v>
      </c>
      <c r="J11" s="49" t="s">
        <v>31</v>
      </c>
    </row>
    <row r="12" spans="1:12" hidden="1" x14ac:dyDescent="0.35">
      <c r="A12" s="21" t="s">
        <v>40</v>
      </c>
      <c r="B12" s="41">
        <f t="shared" ref="B12:D16" si="2">B3*1.1</f>
        <v>356.40000000000003</v>
      </c>
      <c r="C12" s="41">
        <f t="shared" si="2"/>
        <v>356.40000000000003</v>
      </c>
      <c r="D12" s="41">
        <f t="shared" si="2"/>
        <v>356.40000000000003</v>
      </c>
      <c r="E12" s="41">
        <f t="shared" ref="E12:E19" si="3">SUM(B12:D12)</f>
        <v>1069.2</v>
      </c>
      <c r="G12" s="32">
        <v>324</v>
      </c>
      <c r="H12" s="32">
        <v>324</v>
      </c>
      <c r="I12" s="32">
        <v>324</v>
      </c>
      <c r="J12" s="32">
        <f t="shared" ref="J12:J19" si="4">SUM(G12:I12)</f>
        <v>972</v>
      </c>
    </row>
    <row r="13" spans="1:12" hidden="1" x14ac:dyDescent="0.35">
      <c r="A13" s="21" t="s">
        <v>39</v>
      </c>
      <c r="B13" s="41">
        <f t="shared" si="2"/>
        <v>4114</v>
      </c>
      <c r="C13" s="41">
        <f t="shared" si="2"/>
        <v>4114</v>
      </c>
      <c r="D13" s="41">
        <f t="shared" si="2"/>
        <v>4114</v>
      </c>
      <c r="E13" s="41">
        <f t="shared" si="3"/>
        <v>12342</v>
      </c>
      <c r="G13" s="32">
        <v>3740</v>
      </c>
      <c r="H13" s="32">
        <v>3740</v>
      </c>
      <c r="I13" s="32">
        <v>3740</v>
      </c>
      <c r="J13" s="32">
        <f t="shared" si="4"/>
        <v>11220</v>
      </c>
    </row>
    <row r="14" spans="1:12" hidden="1" x14ac:dyDescent="0.35">
      <c r="A14" s="21" t="s">
        <v>38</v>
      </c>
      <c r="B14" s="41">
        <f t="shared" si="2"/>
        <v>84.15</v>
      </c>
      <c r="C14" s="41">
        <f t="shared" si="2"/>
        <v>84.15</v>
      </c>
      <c r="D14" s="41">
        <f t="shared" si="2"/>
        <v>84.15</v>
      </c>
      <c r="E14" s="41">
        <f t="shared" si="3"/>
        <v>252.45000000000002</v>
      </c>
      <c r="G14" s="32">
        <v>76.5</v>
      </c>
      <c r="H14" s="32">
        <v>76.5</v>
      </c>
      <c r="I14" s="32">
        <v>76.5</v>
      </c>
      <c r="J14" s="32">
        <f t="shared" si="4"/>
        <v>229.5</v>
      </c>
    </row>
    <row r="15" spans="1:12" hidden="1" x14ac:dyDescent="0.35">
      <c r="A15" s="21" t="s">
        <v>37</v>
      </c>
      <c r="B15" s="41">
        <f t="shared" si="2"/>
        <v>117.7</v>
      </c>
      <c r="C15" s="41">
        <f t="shared" si="2"/>
        <v>117.7</v>
      </c>
      <c r="D15" s="41">
        <f t="shared" si="2"/>
        <v>117.7</v>
      </c>
      <c r="E15" s="41">
        <f t="shared" si="3"/>
        <v>353.1</v>
      </c>
      <c r="G15" s="32">
        <v>107</v>
      </c>
      <c r="H15" s="32">
        <v>107</v>
      </c>
      <c r="I15" s="32">
        <v>107</v>
      </c>
      <c r="J15" s="32">
        <f t="shared" si="4"/>
        <v>321</v>
      </c>
    </row>
    <row r="16" spans="1:12" hidden="1" x14ac:dyDescent="0.35">
      <c r="A16" s="21" t="s">
        <v>36</v>
      </c>
      <c r="B16" s="41">
        <f t="shared" si="2"/>
        <v>13.200000000000001</v>
      </c>
      <c r="C16" s="41">
        <f t="shared" si="2"/>
        <v>13.200000000000001</v>
      </c>
      <c r="D16" s="41">
        <f t="shared" si="2"/>
        <v>13.200000000000001</v>
      </c>
      <c r="E16" s="41">
        <f t="shared" si="3"/>
        <v>39.6</v>
      </c>
      <c r="G16" s="32">
        <v>12</v>
      </c>
      <c r="H16" s="32">
        <v>12</v>
      </c>
      <c r="I16" s="32">
        <v>12</v>
      </c>
      <c r="J16" s="32">
        <f t="shared" si="4"/>
        <v>36</v>
      </c>
    </row>
    <row r="17" spans="1:10" hidden="1" x14ac:dyDescent="0.35">
      <c r="A17" s="21" t="s">
        <v>35</v>
      </c>
      <c r="B17" s="41">
        <v>49.96</v>
      </c>
      <c r="C17" s="41">
        <v>49.96</v>
      </c>
      <c r="D17" s="41">
        <v>49.96</v>
      </c>
      <c r="E17" s="41">
        <f t="shared" si="3"/>
        <v>149.88</v>
      </c>
      <c r="G17" s="32">
        <v>49.96</v>
      </c>
      <c r="H17" s="32">
        <v>49.96</v>
      </c>
      <c r="I17" s="32">
        <v>49.96</v>
      </c>
      <c r="J17" s="32">
        <f t="shared" si="4"/>
        <v>149.88</v>
      </c>
    </row>
    <row r="18" spans="1:10" hidden="1" x14ac:dyDescent="0.35">
      <c r="A18" s="21" t="s">
        <v>34</v>
      </c>
      <c r="B18" s="41">
        <f>B8*1.1</f>
        <v>0</v>
      </c>
      <c r="C18" s="41">
        <v>0</v>
      </c>
      <c r="D18" s="41">
        <v>0</v>
      </c>
      <c r="E18" s="41">
        <f t="shared" si="3"/>
        <v>0</v>
      </c>
      <c r="G18" s="32">
        <v>41</v>
      </c>
      <c r="H18" s="32">
        <v>0</v>
      </c>
      <c r="I18" s="32">
        <v>0</v>
      </c>
      <c r="J18" s="32">
        <f t="shared" si="4"/>
        <v>41</v>
      </c>
    </row>
    <row r="19" spans="1:10" hidden="1" x14ac:dyDescent="0.35">
      <c r="A19" s="21" t="s">
        <v>33</v>
      </c>
      <c r="B19" s="41">
        <f>B9*1.1</f>
        <v>0</v>
      </c>
      <c r="C19" s="41">
        <f>C9*1.1</f>
        <v>0</v>
      </c>
      <c r="D19" s="41">
        <f>D9*1.1</f>
        <v>0</v>
      </c>
      <c r="E19" s="41">
        <f t="shared" si="3"/>
        <v>0</v>
      </c>
      <c r="G19" s="32">
        <v>6638</v>
      </c>
      <c r="H19" s="32">
        <v>6638</v>
      </c>
      <c r="I19" s="32">
        <v>6638</v>
      </c>
      <c r="J19" s="32">
        <f t="shared" si="4"/>
        <v>19914</v>
      </c>
    </row>
    <row r="20" spans="1:10" hidden="1" x14ac:dyDescent="0.35">
      <c r="A20" s="21" t="s">
        <v>31</v>
      </c>
      <c r="B20" s="42">
        <f>SUM(B12:B19)</f>
        <v>4735.4099999999989</v>
      </c>
      <c r="C20" s="43">
        <f>SUM(C12:C19)</f>
        <v>4735.4099999999989</v>
      </c>
      <c r="D20" s="43">
        <f>SUM(D12:D19)</f>
        <v>4735.4099999999989</v>
      </c>
      <c r="E20" s="44">
        <f>SUM(E12:E19)</f>
        <v>14206.230000000001</v>
      </c>
      <c r="G20" s="45">
        <f>SUM(G12:G19)</f>
        <v>10988.46</v>
      </c>
      <c r="H20" s="33">
        <f>SUM(H12:H19)</f>
        <v>10947.46</v>
      </c>
      <c r="I20" s="33">
        <f>SUM(I12:I19)</f>
        <v>10947.46</v>
      </c>
      <c r="J20" s="46">
        <f>SUM(J12:J19)</f>
        <v>32883.379999999997</v>
      </c>
    </row>
    <row r="21" spans="1:10" s="22" customFormat="1" hidden="1" x14ac:dyDescent="0.35">
      <c r="A21" s="28" t="s">
        <v>49</v>
      </c>
      <c r="B21" s="29" t="s">
        <v>43</v>
      </c>
      <c r="C21" s="30" t="s">
        <v>42</v>
      </c>
      <c r="D21" s="30" t="s">
        <v>41</v>
      </c>
      <c r="E21" s="31" t="s">
        <v>31</v>
      </c>
      <c r="G21" s="29" t="s">
        <v>43</v>
      </c>
      <c r="H21" s="30" t="s">
        <v>42</v>
      </c>
      <c r="I21" s="30" t="s">
        <v>41</v>
      </c>
      <c r="J21" s="31" t="s">
        <v>31</v>
      </c>
    </row>
    <row r="22" spans="1:10" hidden="1" x14ac:dyDescent="0.35">
      <c r="A22" s="21" t="s">
        <v>40</v>
      </c>
      <c r="B22" s="32">
        <v>340</v>
      </c>
      <c r="C22" s="32">
        <v>340</v>
      </c>
      <c r="D22" s="32">
        <v>340</v>
      </c>
      <c r="E22" s="32">
        <f t="shared" ref="E22:E29" si="5">SUM(B22:D22)</f>
        <v>1020</v>
      </c>
      <c r="G22" s="32">
        <v>340</v>
      </c>
      <c r="H22" s="32">
        <v>340</v>
      </c>
      <c r="I22" s="32">
        <v>340</v>
      </c>
      <c r="J22" s="32">
        <f t="shared" ref="J22:J29" si="6">SUM(G22:I22)</f>
        <v>1020</v>
      </c>
    </row>
    <row r="23" spans="1:10" hidden="1" x14ac:dyDescent="0.35">
      <c r="A23" s="21" t="s">
        <v>39</v>
      </c>
      <c r="B23" s="32">
        <v>3740</v>
      </c>
      <c r="C23" s="32">
        <v>3740</v>
      </c>
      <c r="D23" s="32">
        <v>3740</v>
      </c>
      <c r="E23" s="32">
        <f t="shared" si="5"/>
        <v>11220</v>
      </c>
      <c r="G23" s="32">
        <f>G13</f>
        <v>3740</v>
      </c>
      <c r="H23" s="32">
        <f>H13</f>
        <v>3740</v>
      </c>
      <c r="I23" s="32">
        <f>I13</f>
        <v>3740</v>
      </c>
      <c r="J23" s="32">
        <f t="shared" si="6"/>
        <v>11220</v>
      </c>
    </row>
    <row r="24" spans="1:10" hidden="1" x14ac:dyDescent="0.35">
      <c r="A24" s="21" t="s">
        <v>38</v>
      </c>
      <c r="B24" s="32">
        <v>90.5</v>
      </c>
      <c r="C24" s="32">
        <v>90.5</v>
      </c>
      <c r="D24" s="32">
        <v>90.5</v>
      </c>
      <c r="E24" s="32">
        <f t="shared" si="5"/>
        <v>271.5</v>
      </c>
      <c r="G24" s="32">
        <v>90.5</v>
      </c>
      <c r="H24" s="32">
        <v>90.5</v>
      </c>
      <c r="I24" s="32">
        <v>90.5</v>
      </c>
      <c r="J24" s="32">
        <f t="shared" si="6"/>
        <v>271.5</v>
      </c>
    </row>
    <row r="25" spans="1:10" hidden="1" x14ac:dyDescent="0.35">
      <c r="A25" s="21" t="s">
        <v>37</v>
      </c>
      <c r="B25" s="32">
        <v>107</v>
      </c>
      <c r="C25" s="32">
        <v>107</v>
      </c>
      <c r="D25" s="32">
        <v>107</v>
      </c>
      <c r="E25" s="32">
        <f t="shared" si="5"/>
        <v>321</v>
      </c>
      <c r="G25" s="32">
        <f t="shared" ref="G25:I26" si="7">G15</f>
        <v>107</v>
      </c>
      <c r="H25" s="32">
        <f t="shared" si="7"/>
        <v>107</v>
      </c>
      <c r="I25" s="32">
        <f t="shared" si="7"/>
        <v>107</v>
      </c>
      <c r="J25" s="32">
        <f t="shared" si="6"/>
        <v>321</v>
      </c>
    </row>
    <row r="26" spans="1:10" hidden="1" x14ac:dyDescent="0.35">
      <c r="A26" s="21" t="s">
        <v>36</v>
      </c>
      <c r="B26" s="32">
        <v>12</v>
      </c>
      <c r="C26" s="32">
        <v>12</v>
      </c>
      <c r="D26" s="32">
        <v>12</v>
      </c>
      <c r="E26" s="32">
        <f t="shared" si="5"/>
        <v>36</v>
      </c>
      <c r="G26" s="32">
        <f t="shared" si="7"/>
        <v>12</v>
      </c>
      <c r="H26" s="32">
        <f t="shared" si="7"/>
        <v>12</v>
      </c>
      <c r="I26" s="32">
        <f t="shared" si="7"/>
        <v>12</v>
      </c>
      <c r="J26" s="32">
        <f t="shared" si="6"/>
        <v>36</v>
      </c>
    </row>
    <row r="27" spans="1:10" hidden="1" x14ac:dyDescent="0.35">
      <c r="A27" s="21" t="s">
        <v>35</v>
      </c>
      <c r="B27" s="32">
        <v>50.71</v>
      </c>
      <c r="C27" s="32">
        <v>50.71</v>
      </c>
      <c r="D27" s="32">
        <v>50.71</v>
      </c>
      <c r="E27" s="32">
        <f t="shared" si="5"/>
        <v>152.13</v>
      </c>
      <c r="G27" s="32">
        <v>50.71</v>
      </c>
      <c r="H27" s="32">
        <v>50.71</v>
      </c>
      <c r="I27" s="32">
        <v>50.71</v>
      </c>
      <c r="J27" s="32">
        <f t="shared" si="6"/>
        <v>152.13</v>
      </c>
    </row>
    <row r="28" spans="1:10" hidden="1" x14ac:dyDescent="0.35">
      <c r="A28" s="21" t="s">
        <v>34</v>
      </c>
      <c r="B28" s="32">
        <f>B18*1.1</f>
        <v>0</v>
      </c>
      <c r="C28" s="32">
        <v>0</v>
      </c>
      <c r="D28" s="32">
        <v>0</v>
      </c>
      <c r="E28" s="32">
        <f t="shared" si="5"/>
        <v>0</v>
      </c>
      <c r="G28" s="32">
        <f>G18</f>
        <v>41</v>
      </c>
      <c r="H28" s="32">
        <v>0</v>
      </c>
      <c r="I28" s="32">
        <v>0</v>
      </c>
      <c r="J28" s="32">
        <f t="shared" si="6"/>
        <v>41</v>
      </c>
    </row>
    <row r="29" spans="1:10" hidden="1" x14ac:dyDescent="0.35">
      <c r="A29" s="21" t="s">
        <v>33</v>
      </c>
      <c r="B29" s="32">
        <f>B19*1.1</f>
        <v>0</v>
      </c>
      <c r="C29" s="32">
        <f>C19*1.1</f>
        <v>0</v>
      </c>
      <c r="D29" s="32">
        <f>D19*1.1</f>
        <v>0</v>
      </c>
      <c r="E29" s="32">
        <f t="shared" si="5"/>
        <v>0</v>
      </c>
      <c r="G29" s="32">
        <v>6837</v>
      </c>
      <c r="H29" s="32">
        <v>6837</v>
      </c>
      <c r="I29" s="32">
        <v>6837</v>
      </c>
      <c r="J29" s="32">
        <f t="shared" si="6"/>
        <v>20511</v>
      </c>
    </row>
    <row r="30" spans="1:10" hidden="1" x14ac:dyDescent="0.35">
      <c r="A30" s="21" t="s">
        <v>31</v>
      </c>
      <c r="B30" s="33">
        <f>SUM(B22:B29)</f>
        <v>4340.21</v>
      </c>
      <c r="C30" s="33">
        <f>SUM(C22:C29)</f>
        <v>4340.21</v>
      </c>
      <c r="D30" s="33">
        <f>SUM(D22:D29)</f>
        <v>4340.21</v>
      </c>
      <c r="E30" s="33">
        <f>SUM(E22:E29)</f>
        <v>13020.63</v>
      </c>
      <c r="G30" s="33">
        <f>SUM(G22:G29)</f>
        <v>11218.21</v>
      </c>
      <c r="H30" s="33">
        <f>SUM(H22:H29)</f>
        <v>11177.21</v>
      </c>
      <c r="I30" s="33">
        <f>SUM(I22:I29)</f>
        <v>11177.21</v>
      </c>
      <c r="J30" s="33">
        <f>SUM(J22:J29)</f>
        <v>33572.629999999997</v>
      </c>
    </row>
    <row r="31" spans="1:10" hidden="1" x14ac:dyDescent="0.35"/>
    <row r="32" spans="1:10" s="22" customFormat="1" hidden="1" x14ac:dyDescent="0.35">
      <c r="A32" s="28" t="s">
        <v>48</v>
      </c>
      <c r="B32" s="29" t="s">
        <v>43</v>
      </c>
      <c r="C32" s="30" t="s">
        <v>42</v>
      </c>
      <c r="D32" s="30" t="s">
        <v>41</v>
      </c>
      <c r="E32" s="31" t="s">
        <v>31</v>
      </c>
      <c r="G32" s="29" t="s">
        <v>43</v>
      </c>
      <c r="H32" s="30" t="s">
        <v>42</v>
      </c>
      <c r="I32" s="30" t="s">
        <v>41</v>
      </c>
      <c r="J32" s="31" t="s">
        <v>31</v>
      </c>
    </row>
    <row r="33" spans="1:12" hidden="1" x14ac:dyDescent="0.35">
      <c r="A33" s="21" t="s">
        <v>40</v>
      </c>
      <c r="B33" s="32">
        <f t="shared" ref="B33:D38" si="8">B22*1.05</f>
        <v>357</v>
      </c>
      <c r="C33" s="32">
        <f t="shared" si="8"/>
        <v>357</v>
      </c>
      <c r="D33" s="32">
        <f t="shared" si="8"/>
        <v>357</v>
      </c>
      <c r="E33" s="32">
        <f t="shared" ref="E33:E40" si="9">SUM(B33:D33)</f>
        <v>1071</v>
      </c>
      <c r="G33" s="32">
        <f t="shared" ref="G33:I38" si="10">G22*1.05</f>
        <v>357</v>
      </c>
      <c r="H33" s="32">
        <f t="shared" si="10"/>
        <v>357</v>
      </c>
      <c r="I33" s="32">
        <f t="shared" si="10"/>
        <v>357</v>
      </c>
      <c r="J33" s="32">
        <f t="shared" ref="J33:J40" si="11">SUM(G33:I33)</f>
        <v>1071</v>
      </c>
      <c r="L33" s="21" t="s">
        <v>32</v>
      </c>
    </row>
    <row r="34" spans="1:12" hidden="1" x14ac:dyDescent="0.35">
      <c r="A34" s="21" t="s">
        <v>39</v>
      </c>
      <c r="B34" s="32">
        <f t="shared" si="8"/>
        <v>3927</v>
      </c>
      <c r="C34" s="32">
        <f t="shared" si="8"/>
        <v>3927</v>
      </c>
      <c r="D34" s="32">
        <f t="shared" si="8"/>
        <v>3927</v>
      </c>
      <c r="E34" s="32">
        <f t="shared" si="9"/>
        <v>11781</v>
      </c>
      <c r="G34" s="32">
        <f t="shared" si="10"/>
        <v>3927</v>
      </c>
      <c r="H34" s="32">
        <f t="shared" si="10"/>
        <v>3927</v>
      </c>
      <c r="I34" s="32">
        <f t="shared" si="10"/>
        <v>3927</v>
      </c>
      <c r="J34" s="32">
        <f t="shared" si="11"/>
        <v>11781</v>
      </c>
      <c r="L34" s="21" t="s">
        <v>32</v>
      </c>
    </row>
    <row r="35" spans="1:12" hidden="1" x14ac:dyDescent="0.35">
      <c r="A35" s="21" t="s">
        <v>38</v>
      </c>
      <c r="B35" s="32">
        <f t="shared" si="8"/>
        <v>95.025000000000006</v>
      </c>
      <c r="C35" s="32">
        <f t="shared" si="8"/>
        <v>95.025000000000006</v>
      </c>
      <c r="D35" s="32">
        <f t="shared" si="8"/>
        <v>95.025000000000006</v>
      </c>
      <c r="E35" s="32">
        <f t="shared" si="9"/>
        <v>285.07500000000005</v>
      </c>
      <c r="G35" s="32">
        <f t="shared" si="10"/>
        <v>95.025000000000006</v>
      </c>
      <c r="H35" s="32">
        <f t="shared" si="10"/>
        <v>95.025000000000006</v>
      </c>
      <c r="I35" s="32">
        <f t="shared" si="10"/>
        <v>95.025000000000006</v>
      </c>
      <c r="J35" s="32">
        <f t="shared" si="11"/>
        <v>285.07500000000005</v>
      </c>
      <c r="L35" s="21" t="s">
        <v>32</v>
      </c>
    </row>
    <row r="36" spans="1:12" hidden="1" x14ac:dyDescent="0.35">
      <c r="A36" s="21" t="s">
        <v>37</v>
      </c>
      <c r="B36" s="32">
        <f t="shared" si="8"/>
        <v>112.35000000000001</v>
      </c>
      <c r="C36" s="32">
        <f t="shared" si="8"/>
        <v>112.35000000000001</v>
      </c>
      <c r="D36" s="32">
        <f t="shared" si="8"/>
        <v>112.35000000000001</v>
      </c>
      <c r="E36" s="32">
        <f t="shared" si="9"/>
        <v>337.05</v>
      </c>
      <c r="G36" s="32">
        <f t="shared" si="10"/>
        <v>112.35000000000001</v>
      </c>
      <c r="H36" s="32">
        <f t="shared" si="10"/>
        <v>112.35000000000001</v>
      </c>
      <c r="I36" s="32">
        <f t="shared" si="10"/>
        <v>112.35000000000001</v>
      </c>
      <c r="J36" s="32">
        <f t="shared" si="11"/>
        <v>337.05</v>
      </c>
      <c r="L36" s="21" t="s">
        <v>32</v>
      </c>
    </row>
    <row r="37" spans="1:12" hidden="1" x14ac:dyDescent="0.35">
      <c r="A37" s="21" t="s">
        <v>36</v>
      </c>
      <c r="B37" s="32">
        <f t="shared" si="8"/>
        <v>12.600000000000001</v>
      </c>
      <c r="C37" s="32">
        <f t="shared" si="8"/>
        <v>12.600000000000001</v>
      </c>
      <c r="D37" s="32">
        <f t="shared" si="8"/>
        <v>12.600000000000001</v>
      </c>
      <c r="E37" s="32">
        <f t="shared" si="9"/>
        <v>37.800000000000004</v>
      </c>
      <c r="G37" s="32">
        <f t="shared" si="10"/>
        <v>12.600000000000001</v>
      </c>
      <c r="H37" s="32">
        <f t="shared" si="10"/>
        <v>12.600000000000001</v>
      </c>
      <c r="I37" s="32">
        <f t="shared" si="10"/>
        <v>12.600000000000001</v>
      </c>
      <c r="J37" s="32">
        <f t="shared" si="11"/>
        <v>37.800000000000004</v>
      </c>
      <c r="L37" s="21" t="s">
        <v>32</v>
      </c>
    </row>
    <row r="38" spans="1:12" hidden="1" x14ac:dyDescent="0.35">
      <c r="A38" s="21" t="s">
        <v>35</v>
      </c>
      <c r="B38" s="32">
        <f t="shared" si="8"/>
        <v>53.2455</v>
      </c>
      <c r="C38" s="32">
        <f t="shared" si="8"/>
        <v>53.2455</v>
      </c>
      <c r="D38" s="32">
        <f t="shared" si="8"/>
        <v>53.2455</v>
      </c>
      <c r="E38" s="32">
        <f t="shared" si="9"/>
        <v>159.73650000000001</v>
      </c>
      <c r="G38" s="32">
        <f t="shared" si="10"/>
        <v>53.2455</v>
      </c>
      <c r="H38" s="32">
        <f t="shared" si="10"/>
        <v>53.2455</v>
      </c>
      <c r="I38" s="32">
        <f t="shared" si="10"/>
        <v>53.2455</v>
      </c>
      <c r="J38" s="32">
        <f t="shared" si="11"/>
        <v>159.73650000000001</v>
      </c>
      <c r="L38" s="21" t="s">
        <v>32</v>
      </c>
    </row>
    <row r="39" spans="1:12" hidden="1" x14ac:dyDescent="0.35">
      <c r="A39" s="21" t="s">
        <v>34</v>
      </c>
      <c r="B39" s="32">
        <f>B28*1.1</f>
        <v>0</v>
      </c>
      <c r="C39" s="32">
        <v>0</v>
      </c>
      <c r="D39" s="32">
        <v>0</v>
      </c>
      <c r="E39" s="32">
        <f t="shared" si="9"/>
        <v>0</v>
      </c>
      <c r="G39" s="32">
        <f>G28*1.05</f>
        <v>43.050000000000004</v>
      </c>
      <c r="H39" s="32">
        <v>0</v>
      </c>
      <c r="I39" s="32">
        <v>0</v>
      </c>
      <c r="J39" s="32">
        <f t="shared" si="11"/>
        <v>43.050000000000004</v>
      </c>
      <c r="L39" s="21" t="s">
        <v>32</v>
      </c>
    </row>
    <row r="40" spans="1:12" hidden="1" x14ac:dyDescent="0.35">
      <c r="A40" s="21" t="s">
        <v>33</v>
      </c>
      <c r="B40" s="32">
        <f>B29*1.1</f>
        <v>0</v>
      </c>
      <c r="C40" s="32">
        <f>C29*1.1</f>
        <v>0</v>
      </c>
      <c r="D40" s="32">
        <f>D29*1.1</f>
        <v>0</v>
      </c>
      <c r="E40" s="32">
        <f t="shared" si="9"/>
        <v>0</v>
      </c>
      <c r="G40" s="32">
        <f>G29*1.05</f>
        <v>7178.85</v>
      </c>
      <c r="H40" s="32">
        <f>H29*1.05</f>
        <v>7178.85</v>
      </c>
      <c r="I40" s="32">
        <f>I29*1.05</f>
        <v>7178.85</v>
      </c>
      <c r="J40" s="32">
        <f t="shared" si="11"/>
        <v>21536.550000000003</v>
      </c>
      <c r="L40" s="21" t="s">
        <v>32</v>
      </c>
    </row>
    <row r="41" spans="1:12" hidden="1" x14ac:dyDescent="0.35">
      <c r="A41" s="21" t="s">
        <v>31</v>
      </c>
      <c r="B41" s="33">
        <f>SUM(B33:B40)</f>
        <v>4557.2205000000004</v>
      </c>
      <c r="C41" s="33">
        <f>SUM(C33:C40)</f>
        <v>4557.2205000000004</v>
      </c>
      <c r="D41" s="33">
        <f>SUM(D33:D40)</f>
        <v>4557.2205000000004</v>
      </c>
      <c r="E41" s="33">
        <f>SUM(E33:E40)</f>
        <v>13671.6615</v>
      </c>
      <c r="G41" s="33">
        <f>SUM(G33:G40)</f>
        <v>11779.120500000001</v>
      </c>
      <c r="H41" s="33">
        <f>SUM(H33:H40)</f>
        <v>11736.070500000002</v>
      </c>
      <c r="I41" s="33">
        <f>SUM(I33:I40)</f>
        <v>11736.070500000002</v>
      </c>
      <c r="J41" s="33">
        <f>SUM(J33:J40)</f>
        <v>35251.261500000001</v>
      </c>
    </row>
    <row r="42" spans="1:12" s="22" customFormat="1" hidden="1" x14ac:dyDescent="0.35">
      <c r="A42" s="28" t="s">
        <v>47</v>
      </c>
      <c r="B42" s="29" t="s">
        <v>43</v>
      </c>
      <c r="C42" s="30" t="s">
        <v>42</v>
      </c>
      <c r="D42" s="30" t="s">
        <v>41</v>
      </c>
      <c r="E42" s="31" t="s">
        <v>31</v>
      </c>
      <c r="G42" s="29" t="s">
        <v>43</v>
      </c>
      <c r="H42" s="30" t="s">
        <v>42</v>
      </c>
      <c r="I42" s="30" t="s">
        <v>41</v>
      </c>
      <c r="J42" s="31" t="s">
        <v>31</v>
      </c>
    </row>
    <row r="43" spans="1:12" hidden="1" x14ac:dyDescent="0.35">
      <c r="A43" s="21" t="s">
        <v>40</v>
      </c>
      <c r="B43" s="32">
        <v>376</v>
      </c>
      <c r="C43" s="32">
        <v>376</v>
      </c>
      <c r="D43" s="32">
        <v>376</v>
      </c>
      <c r="E43" s="32">
        <f t="shared" ref="E43:E50" si="12">SUM(B43:D43)</f>
        <v>1128</v>
      </c>
      <c r="G43" s="32">
        <v>376</v>
      </c>
      <c r="H43" s="32">
        <v>376</v>
      </c>
      <c r="I43" s="32">
        <v>376</v>
      </c>
      <c r="J43" s="32">
        <f t="shared" ref="J43:J50" si="13">SUM(G43:I43)</f>
        <v>1128</v>
      </c>
      <c r="L43" s="21" t="s">
        <v>32</v>
      </c>
    </row>
    <row r="44" spans="1:12" hidden="1" x14ac:dyDescent="0.35">
      <c r="A44" s="21" t="s">
        <v>39</v>
      </c>
      <c r="B44" s="32">
        <v>3834</v>
      </c>
      <c r="C44" s="32">
        <v>3834</v>
      </c>
      <c r="D44" s="32">
        <v>3834</v>
      </c>
      <c r="E44" s="32">
        <f t="shared" si="12"/>
        <v>11502</v>
      </c>
      <c r="G44" s="32">
        <v>3834</v>
      </c>
      <c r="H44" s="32">
        <v>3834</v>
      </c>
      <c r="I44" s="32">
        <v>3834</v>
      </c>
      <c r="J44" s="32">
        <f t="shared" si="13"/>
        <v>11502</v>
      </c>
      <c r="L44" s="21" t="s">
        <v>32</v>
      </c>
    </row>
    <row r="45" spans="1:12" hidden="1" x14ac:dyDescent="0.35">
      <c r="A45" s="21" t="s">
        <v>38</v>
      </c>
      <c r="B45" s="32">
        <v>95.82</v>
      </c>
      <c r="C45" s="32">
        <v>95.82</v>
      </c>
      <c r="D45" s="32">
        <v>95.82</v>
      </c>
      <c r="E45" s="32">
        <f t="shared" si="12"/>
        <v>287.45999999999998</v>
      </c>
      <c r="G45" s="32">
        <v>95.82</v>
      </c>
      <c r="H45" s="32">
        <v>95.82</v>
      </c>
      <c r="I45" s="32">
        <v>95.82</v>
      </c>
      <c r="J45" s="32">
        <f t="shared" si="13"/>
        <v>287.45999999999998</v>
      </c>
      <c r="L45" s="21" t="s">
        <v>32</v>
      </c>
    </row>
    <row r="46" spans="1:12" hidden="1" x14ac:dyDescent="0.35">
      <c r="A46" s="21" t="s">
        <v>37</v>
      </c>
      <c r="B46" s="32">
        <v>112</v>
      </c>
      <c r="C46" s="32">
        <v>112</v>
      </c>
      <c r="D46" s="32">
        <v>112</v>
      </c>
      <c r="E46" s="32">
        <f t="shared" si="12"/>
        <v>336</v>
      </c>
      <c r="G46" s="32">
        <v>112</v>
      </c>
      <c r="H46" s="32">
        <v>112</v>
      </c>
      <c r="I46" s="32">
        <v>112</v>
      </c>
      <c r="J46" s="32">
        <f t="shared" si="13"/>
        <v>336</v>
      </c>
      <c r="L46" s="21" t="s">
        <v>32</v>
      </c>
    </row>
    <row r="47" spans="1:12" hidden="1" x14ac:dyDescent="0.35">
      <c r="A47" s="21" t="s">
        <v>36</v>
      </c>
      <c r="B47" s="32">
        <v>12</v>
      </c>
      <c r="C47" s="32">
        <v>12</v>
      </c>
      <c r="D47" s="32">
        <v>12</v>
      </c>
      <c r="E47" s="32">
        <f t="shared" si="12"/>
        <v>36</v>
      </c>
      <c r="G47" s="32">
        <v>12</v>
      </c>
      <c r="H47" s="32">
        <v>12</v>
      </c>
      <c r="I47" s="32">
        <v>12</v>
      </c>
      <c r="J47" s="32">
        <f t="shared" si="13"/>
        <v>36</v>
      </c>
      <c r="L47" s="21" t="s">
        <v>32</v>
      </c>
    </row>
    <row r="48" spans="1:12" hidden="1" x14ac:dyDescent="0.35">
      <c r="A48" s="21" t="s">
        <v>35</v>
      </c>
      <c r="B48" s="32">
        <v>52.24</v>
      </c>
      <c r="C48" s="32">
        <v>52.24</v>
      </c>
      <c r="D48" s="32">
        <v>52.24</v>
      </c>
      <c r="E48" s="32">
        <f t="shared" si="12"/>
        <v>156.72</v>
      </c>
      <c r="G48" s="32">
        <v>52.24</v>
      </c>
      <c r="H48" s="32">
        <v>52.24</v>
      </c>
      <c r="I48" s="32">
        <v>52.24</v>
      </c>
      <c r="J48" s="32">
        <f t="shared" si="13"/>
        <v>156.72</v>
      </c>
      <c r="L48" s="21" t="s">
        <v>32</v>
      </c>
    </row>
    <row r="49" spans="1:12" hidden="1" x14ac:dyDescent="0.35">
      <c r="A49" s="21" t="s">
        <v>34</v>
      </c>
      <c r="B49" s="32">
        <f>B39*1.1</f>
        <v>0</v>
      </c>
      <c r="C49" s="32">
        <v>0</v>
      </c>
      <c r="D49" s="32">
        <v>0</v>
      </c>
      <c r="E49" s="32">
        <f t="shared" si="12"/>
        <v>0</v>
      </c>
      <c r="G49" s="32">
        <f>G39*1.05</f>
        <v>45.202500000000008</v>
      </c>
      <c r="H49" s="32">
        <v>0</v>
      </c>
      <c r="I49" s="32">
        <v>0</v>
      </c>
      <c r="J49" s="32">
        <f t="shared" si="13"/>
        <v>45.202500000000008</v>
      </c>
      <c r="L49" s="21" t="s">
        <v>32</v>
      </c>
    </row>
    <row r="50" spans="1:12" hidden="1" x14ac:dyDescent="0.35">
      <c r="A50" s="21" t="s">
        <v>33</v>
      </c>
      <c r="B50" s="32">
        <f>B40*1.1</f>
        <v>0</v>
      </c>
      <c r="C50" s="32">
        <f>C40*1.1</f>
        <v>0</v>
      </c>
      <c r="D50" s="32">
        <f>D40*1.1</f>
        <v>0</v>
      </c>
      <c r="E50" s="32">
        <f t="shared" si="12"/>
        <v>0</v>
      </c>
      <c r="G50" s="32">
        <v>7252</v>
      </c>
      <c r="H50" s="32">
        <v>7252</v>
      </c>
      <c r="I50" s="32">
        <v>7252</v>
      </c>
      <c r="J50" s="32">
        <f t="shared" si="13"/>
        <v>21756</v>
      </c>
      <c r="L50" s="21" t="s">
        <v>32</v>
      </c>
    </row>
    <row r="51" spans="1:12" hidden="1" x14ac:dyDescent="0.35">
      <c r="A51" s="21" t="s">
        <v>31</v>
      </c>
      <c r="B51" s="33">
        <f>SUM(B43:B50)</f>
        <v>4482.0599999999995</v>
      </c>
      <c r="C51" s="33">
        <f>SUM(C43:C50)</f>
        <v>4482.0599999999995</v>
      </c>
      <c r="D51" s="33">
        <f>SUM(D43:D50)</f>
        <v>4482.0599999999995</v>
      </c>
      <c r="E51" s="33">
        <f>SUM(E43:E50)</f>
        <v>13446.179999999998</v>
      </c>
      <c r="G51" s="33">
        <f>SUM(G43:G50)</f>
        <v>11779.262500000001</v>
      </c>
      <c r="H51" s="33">
        <f>SUM(H43:H50)</f>
        <v>11734.06</v>
      </c>
      <c r="I51" s="33">
        <f>SUM(I43:I50)</f>
        <v>11734.06</v>
      </c>
      <c r="J51" s="33">
        <f>SUM(J43:J50)</f>
        <v>35247.3825</v>
      </c>
    </row>
    <row r="52" spans="1:12" hidden="1" x14ac:dyDescent="0.35"/>
    <row r="53" spans="1:12" s="22" customFormat="1" hidden="1" x14ac:dyDescent="0.35">
      <c r="A53" s="28" t="s">
        <v>46</v>
      </c>
      <c r="B53" s="29" t="s">
        <v>43</v>
      </c>
      <c r="C53" s="30" t="s">
        <v>42</v>
      </c>
      <c r="D53" s="30" t="s">
        <v>41</v>
      </c>
      <c r="E53" s="31" t="s">
        <v>31</v>
      </c>
      <c r="G53" s="29" t="s">
        <v>43</v>
      </c>
      <c r="H53" s="30" t="s">
        <v>42</v>
      </c>
      <c r="I53" s="30" t="s">
        <v>41</v>
      </c>
      <c r="J53" s="31" t="s">
        <v>31</v>
      </c>
    </row>
    <row r="54" spans="1:12" hidden="1" x14ac:dyDescent="0.35">
      <c r="A54" s="21" t="s">
        <v>40</v>
      </c>
      <c r="B54" s="32">
        <v>376</v>
      </c>
      <c r="C54" s="32">
        <v>376</v>
      </c>
      <c r="D54" s="32">
        <v>376</v>
      </c>
      <c r="E54" s="32">
        <f t="shared" ref="E54:E61" si="14">SUM(B54:D54)</f>
        <v>1128</v>
      </c>
      <c r="G54" s="32">
        <v>376</v>
      </c>
      <c r="H54" s="32">
        <v>376</v>
      </c>
      <c r="I54" s="32">
        <v>376</v>
      </c>
      <c r="J54" s="32">
        <f t="shared" ref="J54:J61" si="15">SUM(G54:I54)</f>
        <v>1128</v>
      </c>
      <c r="L54" s="21" t="s">
        <v>32</v>
      </c>
    </row>
    <row r="55" spans="1:12" hidden="1" x14ac:dyDescent="0.35">
      <c r="A55" s="21" t="s">
        <v>39</v>
      </c>
      <c r="B55" s="32">
        <v>3814</v>
      </c>
      <c r="C55" s="32">
        <v>3814</v>
      </c>
      <c r="D55" s="32">
        <v>3814</v>
      </c>
      <c r="E55" s="32">
        <f t="shared" si="14"/>
        <v>11442</v>
      </c>
      <c r="G55" s="32">
        <v>3814</v>
      </c>
      <c r="H55" s="32">
        <v>3814</v>
      </c>
      <c r="I55" s="32">
        <v>3814</v>
      </c>
      <c r="J55" s="32">
        <f t="shared" si="15"/>
        <v>11442</v>
      </c>
      <c r="L55" s="21" t="s">
        <v>32</v>
      </c>
    </row>
    <row r="56" spans="1:12" hidden="1" x14ac:dyDescent="0.35">
      <c r="A56" s="21" t="s">
        <v>38</v>
      </c>
      <c r="B56" s="32">
        <v>98.6</v>
      </c>
      <c r="C56" s="32">
        <v>98.6</v>
      </c>
      <c r="D56" s="32">
        <v>98.6</v>
      </c>
      <c r="E56" s="32">
        <f t="shared" si="14"/>
        <v>295.79999999999995</v>
      </c>
      <c r="G56" s="32">
        <v>98.6</v>
      </c>
      <c r="H56" s="32">
        <v>98.6</v>
      </c>
      <c r="I56" s="32">
        <v>98.6</v>
      </c>
      <c r="J56" s="32">
        <f t="shared" si="15"/>
        <v>295.79999999999995</v>
      </c>
      <c r="L56" s="21" t="s">
        <v>32</v>
      </c>
    </row>
    <row r="57" spans="1:12" hidden="1" x14ac:dyDescent="0.35">
      <c r="A57" s="21" t="s">
        <v>37</v>
      </c>
      <c r="B57" s="32">
        <v>112</v>
      </c>
      <c r="C57" s="32">
        <v>112</v>
      </c>
      <c r="D57" s="32">
        <v>112</v>
      </c>
      <c r="E57" s="32">
        <f t="shared" si="14"/>
        <v>336</v>
      </c>
      <c r="G57" s="32">
        <v>112</v>
      </c>
      <c r="H57" s="32">
        <v>112</v>
      </c>
      <c r="I57" s="32">
        <v>112</v>
      </c>
      <c r="J57" s="32">
        <f t="shared" si="15"/>
        <v>336</v>
      </c>
      <c r="L57" s="21" t="s">
        <v>32</v>
      </c>
    </row>
    <row r="58" spans="1:12" hidden="1" x14ac:dyDescent="0.35">
      <c r="A58" s="21" t="s">
        <v>36</v>
      </c>
      <c r="B58" s="32">
        <v>12</v>
      </c>
      <c r="C58" s="32">
        <v>12</v>
      </c>
      <c r="D58" s="32">
        <v>12</v>
      </c>
      <c r="E58" s="32">
        <f t="shared" si="14"/>
        <v>36</v>
      </c>
      <c r="G58" s="32">
        <v>12</v>
      </c>
      <c r="H58" s="32">
        <v>12</v>
      </c>
      <c r="I58" s="32">
        <v>12</v>
      </c>
      <c r="J58" s="32">
        <f t="shared" si="15"/>
        <v>36</v>
      </c>
      <c r="L58" s="21" t="s">
        <v>32</v>
      </c>
    </row>
    <row r="59" spans="1:12" hidden="1" x14ac:dyDescent="0.35">
      <c r="A59" s="21" t="s">
        <v>35</v>
      </c>
      <c r="B59" s="32">
        <v>53.02</v>
      </c>
      <c r="C59" s="32">
        <v>53.02</v>
      </c>
      <c r="D59" s="32">
        <v>53.02</v>
      </c>
      <c r="E59" s="32">
        <f t="shared" si="14"/>
        <v>159.06</v>
      </c>
      <c r="G59" s="32">
        <v>53.02</v>
      </c>
      <c r="H59" s="32">
        <v>53.02</v>
      </c>
      <c r="I59" s="32">
        <v>53.02</v>
      </c>
      <c r="J59" s="32">
        <f t="shared" si="15"/>
        <v>159.06</v>
      </c>
      <c r="L59" s="21" t="s">
        <v>32</v>
      </c>
    </row>
    <row r="60" spans="1:12" hidden="1" x14ac:dyDescent="0.35">
      <c r="A60" s="21" t="s">
        <v>34</v>
      </c>
      <c r="B60" s="32">
        <v>0</v>
      </c>
      <c r="C60" s="32">
        <v>0</v>
      </c>
      <c r="D60" s="32">
        <v>0</v>
      </c>
      <c r="E60" s="32">
        <f t="shared" si="14"/>
        <v>0</v>
      </c>
      <c r="G60" s="32">
        <v>41</v>
      </c>
      <c r="H60" s="32">
        <v>0</v>
      </c>
      <c r="I60" s="32">
        <v>0</v>
      </c>
      <c r="J60" s="32">
        <f t="shared" si="15"/>
        <v>41</v>
      </c>
      <c r="L60" s="21" t="s">
        <v>32</v>
      </c>
    </row>
    <row r="61" spans="1:12" hidden="1" x14ac:dyDescent="0.35">
      <c r="A61" s="21" t="s">
        <v>33</v>
      </c>
      <c r="B61" s="32">
        <f>B50*1.1</f>
        <v>0</v>
      </c>
      <c r="C61" s="32">
        <f>C50*1.1</f>
        <v>0</v>
      </c>
      <c r="D61" s="32">
        <f>D50*1.1</f>
        <v>0</v>
      </c>
      <c r="E61" s="32">
        <f t="shared" si="14"/>
        <v>0</v>
      </c>
      <c r="G61" s="32">
        <v>7471</v>
      </c>
      <c r="H61" s="32">
        <v>7471</v>
      </c>
      <c r="I61" s="32">
        <v>7471</v>
      </c>
      <c r="J61" s="32">
        <f t="shared" si="15"/>
        <v>22413</v>
      </c>
      <c r="L61" s="21" t="s">
        <v>32</v>
      </c>
    </row>
    <row r="62" spans="1:12" hidden="1" x14ac:dyDescent="0.35">
      <c r="A62" s="21" t="s">
        <v>31</v>
      </c>
      <c r="B62" s="33">
        <f>SUM(B54:B61)</f>
        <v>4465.6200000000008</v>
      </c>
      <c r="C62" s="33">
        <f>SUM(C54:C61)</f>
        <v>4465.6200000000008</v>
      </c>
      <c r="D62" s="33">
        <f>SUM(D54:D61)</f>
        <v>4465.6200000000008</v>
      </c>
      <c r="E62" s="33">
        <f>SUM(E54:E61)</f>
        <v>13396.859999999999</v>
      </c>
      <c r="G62" s="33">
        <f>SUM(G54:G61)</f>
        <v>11977.62</v>
      </c>
      <c r="H62" s="33">
        <f>SUM(H54:H61)</f>
        <v>11936.62</v>
      </c>
      <c r="I62" s="33">
        <f>SUM(I54:I61)</f>
        <v>11936.62</v>
      </c>
      <c r="J62" s="33">
        <f>SUM(J54:J61)</f>
        <v>35850.86</v>
      </c>
    </row>
    <row r="63" spans="1:12" hidden="1" x14ac:dyDescent="0.35">
      <c r="G63" s="33"/>
      <c r="H63" s="33"/>
      <c r="I63" s="33"/>
      <c r="J63" s="33"/>
    </row>
    <row r="64" spans="1:12" s="22" customFormat="1" hidden="1" x14ac:dyDescent="0.35">
      <c r="A64" s="28" t="s">
        <v>45</v>
      </c>
      <c r="B64" s="29" t="s">
        <v>43</v>
      </c>
      <c r="C64" s="30" t="s">
        <v>42</v>
      </c>
      <c r="D64" s="30" t="s">
        <v>41</v>
      </c>
      <c r="E64" s="31" t="s">
        <v>31</v>
      </c>
      <c r="G64" s="29" t="s">
        <v>43</v>
      </c>
      <c r="H64" s="30" t="s">
        <v>42</v>
      </c>
      <c r="I64" s="30" t="s">
        <v>41</v>
      </c>
      <c r="J64" s="31" t="s">
        <v>31</v>
      </c>
    </row>
    <row r="65" spans="1:13" hidden="1" x14ac:dyDescent="0.35">
      <c r="A65" s="21" t="s">
        <v>40</v>
      </c>
      <c r="B65" s="32">
        <v>376</v>
      </c>
      <c r="C65" s="32">
        <v>376</v>
      </c>
      <c r="D65" s="32">
        <v>376</v>
      </c>
      <c r="E65" s="32">
        <f t="shared" ref="E65:E72" si="16">SUM(B65:D65)</f>
        <v>1128</v>
      </c>
      <c r="G65" s="32">
        <v>376</v>
      </c>
      <c r="H65" s="32">
        <v>376</v>
      </c>
      <c r="I65" s="32">
        <v>376</v>
      </c>
      <c r="J65" s="32">
        <f t="shared" ref="J65:J72" si="17">SUM(G65:I65)</f>
        <v>1128</v>
      </c>
      <c r="L65" s="21" t="s">
        <v>32</v>
      </c>
    </row>
    <row r="66" spans="1:13" hidden="1" x14ac:dyDescent="0.35">
      <c r="A66" s="21" t="s">
        <v>39</v>
      </c>
      <c r="B66" s="32">
        <v>3814</v>
      </c>
      <c r="C66" s="32">
        <v>3814</v>
      </c>
      <c r="D66" s="32">
        <v>3814</v>
      </c>
      <c r="E66" s="32">
        <f t="shared" si="16"/>
        <v>11442</v>
      </c>
      <c r="G66" s="32">
        <v>3814</v>
      </c>
      <c r="H66" s="32">
        <v>3814</v>
      </c>
      <c r="I66" s="32">
        <v>3814</v>
      </c>
      <c r="J66" s="32">
        <f t="shared" si="17"/>
        <v>11442</v>
      </c>
      <c r="L66" s="21" t="s">
        <v>32</v>
      </c>
    </row>
    <row r="67" spans="1:13" hidden="1" x14ac:dyDescent="0.35">
      <c r="A67" s="21" t="s">
        <v>38</v>
      </c>
      <c r="B67" s="32">
        <v>104.4</v>
      </c>
      <c r="C67" s="32">
        <v>104.4</v>
      </c>
      <c r="D67" s="32">
        <v>104.4</v>
      </c>
      <c r="E67" s="32">
        <f t="shared" si="16"/>
        <v>313.20000000000005</v>
      </c>
      <c r="G67" s="32">
        <v>104.4</v>
      </c>
      <c r="H67" s="32">
        <v>104.4</v>
      </c>
      <c r="I67" s="32">
        <v>104.4</v>
      </c>
      <c r="J67" s="32">
        <f t="shared" si="17"/>
        <v>313.20000000000005</v>
      </c>
      <c r="L67" s="21" t="s">
        <v>32</v>
      </c>
    </row>
    <row r="68" spans="1:13" hidden="1" x14ac:dyDescent="0.35">
      <c r="A68" s="21" t="s">
        <v>37</v>
      </c>
      <c r="B68" s="32">
        <v>117</v>
      </c>
      <c r="C68" s="32">
        <v>117</v>
      </c>
      <c r="D68" s="32">
        <v>117</v>
      </c>
      <c r="E68" s="32">
        <f t="shared" si="16"/>
        <v>351</v>
      </c>
      <c r="G68" s="32">
        <v>117</v>
      </c>
      <c r="H68" s="32">
        <v>117</v>
      </c>
      <c r="I68" s="32">
        <v>117</v>
      </c>
      <c r="J68" s="32">
        <f t="shared" si="17"/>
        <v>351</v>
      </c>
      <c r="L68" s="21" t="s">
        <v>32</v>
      </c>
    </row>
    <row r="69" spans="1:13" hidden="1" x14ac:dyDescent="0.35">
      <c r="A69" s="21" t="s">
        <v>36</v>
      </c>
      <c r="B69" s="32">
        <v>12</v>
      </c>
      <c r="C69" s="32">
        <v>12</v>
      </c>
      <c r="D69" s="32">
        <v>12</v>
      </c>
      <c r="E69" s="32">
        <f t="shared" si="16"/>
        <v>36</v>
      </c>
      <c r="G69" s="32">
        <v>12</v>
      </c>
      <c r="H69" s="32">
        <v>12</v>
      </c>
      <c r="I69" s="32">
        <v>12</v>
      </c>
      <c r="J69" s="32">
        <f t="shared" si="17"/>
        <v>36</v>
      </c>
      <c r="L69" s="21" t="s">
        <v>32</v>
      </c>
    </row>
    <row r="70" spans="1:13" hidden="1" x14ac:dyDescent="0.35">
      <c r="A70" s="21" t="s">
        <v>35</v>
      </c>
      <c r="B70" s="32">
        <v>65.55</v>
      </c>
      <c r="C70" s="32">
        <v>65.55</v>
      </c>
      <c r="D70" s="32">
        <v>65.55</v>
      </c>
      <c r="E70" s="32">
        <f t="shared" si="16"/>
        <v>196.64999999999998</v>
      </c>
      <c r="G70" s="32">
        <v>65.55</v>
      </c>
      <c r="H70" s="32">
        <v>65.55</v>
      </c>
      <c r="I70" s="32">
        <v>65.55</v>
      </c>
      <c r="J70" s="32">
        <f t="shared" si="17"/>
        <v>196.64999999999998</v>
      </c>
      <c r="L70" s="21" t="s">
        <v>32</v>
      </c>
    </row>
    <row r="71" spans="1:13" hidden="1" x14ac:dyDescent="0.35">
      <c r="A71" s="21" t="s">
        <v>76</v>
      </c>
      <c r="B71" s="32">
        <f>B60*1.1</f>
        <v>0</v>
      </c>
      <c r="C71" s="32">
        <v>0</v>
      </c>
      <c r="D71" s="32">
        <v>0</v>
      </c>
      <c r="E71" s="32">
        <f t="shared" si="16"/>
        <v>0</v>
      </c>
      <c r="G71" s="32">
        <v>40</v>
      </c>
      <c r="H71" s="32">
        <v>0</v>
      </c>
      <c r="I71" s="32">
        <v>0</v>
      </c>
      <c r="J71" s="32">
        <f t="shared" si="17"/>
        <v>40</v>
      </c>
      <c r="L71" s="21" t="s">
        <v>32</v>
      </c>
    </row>
    <row r="72" spans="1:13" hidden="1" x14ac:dyDescent="0.35">
      <c r="A72" s="21" t="s">
        <v>77</v>
      </c>
      <c r="B72" s="32">
        <f>B61*1.1</f>
        <v>0</v>
      </c>
      <c r="C72" s="32">
        <f>C61*1.1</f>
        <v>0</v>
      </c>
      <c r="D72" s="32">
        <f>D61*1.1</f>
        <v>0</v>
      </c>
      <c r="E72" s="32">
        <f t="shared" si="16"/>
        <v>0</v>
      </c>
      <c r="G72" s="32">
        <v>8238</v>
      </c>
      <c r="H72" s="32">
        <v>8238</v>
      </c>
      <c r="I72" s="32">
        <v>8238</v>
      </c>
      <c r="J72" s="32">
        <f t="shared" si="17"/>
        <v>24714</v>
      </c>
      <c r="L72" s="21" t="s">
        <v>32</v>
      </c>
    </row>
    <row r="73" spans="1:13" hidden="1" x14ac:dyDescent="0.35">
      <c r="A73" s="21" t="s">
        <v>31</v>
      </c>
      <c r="B73" s="33">
        <f>SUM(B65:B72)</f>
        <v>4488.95</v>
      </c>
      <c r="C73" s="33">
        <f>SUM(C65:C72)</f>
        <v>4488.95</v>
      </c>
      <c r="D73" s="33">
        <f>SUM(D65:D72)</f>
        <v>4488.95</v>
      </c>
      <c r="E73" s="33">
        <f>SUM(E65:E72)</f>
        <v>13466.85</v>
      </c>
      <c r="G73" s="33">
        <f>SUM(G65:G72)</f>
        <v>12766.95</v>
      </c>
      <c r="H73" s="33">
        <f>SUM(H65:H72)</f>
        <v>12726.95</v>
      </c>
      <c r="I73" s="33">
        <f>SUM(I65:I72)</f>
        <v>12726.95</v>
      </c>
      <c r="J73" s="33">
        <f>SUM(J65:J72)</f>
        <v>38220.85</v>
      </c>
    </row>
    <row r="74" spans="1:13" hidden="1" x14ac:dyDescent="0.35">
      <c r="G74" s="33"/>
      <c r="H74" s="33"/>
      <c r="I74" s="33"/>
      <c r="J74" s="33"/>
    </row>
    <row r="75" spans="1:13" hidden="1" x14ac:dyDescent="0.35">
      <c r="A75" s="28" t="s">
        <v>44</v>
      </c>
      <c r="B75" s="29" t="s">
        <v>43</v>
      </c>
      <c r="C75" s="30" t="s">
        <v>42</v>
      </c>
      <c r="D75" s="30" t="s">
        <v>41</v>
      </c>
      <c r="E75" s="31" t="s">
        <v>31</v>
      </c>
      <c r="F75" s="22"/>
      <c r="G75" s="29" t="s">
        <v>43</v>
      </c>
      <c r="H75" s="30" t="s">
        <v>42</v>
      </c>
      <c r="I75" s="30" t="s">
        <v>41</v>
      </c>
      <c r="J75" s="31" t="s">
        <v>31</v>
      </c>
      <c r="K75" s="22"/>
      <c r="L75" s="22"/>
      <c r="M75" s="22"/>
    </row>
    <row r="76" spans="1:13" hidden="1" x14ac:dyDescent="0.35">
      <c r="A76" s="21" t="s">
        <v>40</v>
      </c>
      <c r="B76" s="32">
        <f t="shared" ref="B76:D81" si="18">B65*1.05</f>
        <v>394.8</v>
      </c>
      <c r="C76" s="32">
        <f t="shared" si="18"/>
        <v>394.8</v>
      </c>
      <c r="D76" s="32">
        <f t="shared" si="18"/>
        <v>394.8</v>
      </c>
      <c r="E76" s="32">
        <f t="shared" ref="E76:E83" si="19">SUM(B76:D76)</f>
        <v>1184.4000000000001</v>
      </c>
      <c r="G76" s="32">
        <f t="shared" ref="G76:I81" si="20">G65*1.05</f>
        <v>394.8</v>
      </c>
      <c r="H76" s="32">
        <f t="shared" si="20"/>
        <v>394.8</v>
      </c>
      <c r="I76" s="32">
        <f t="shared" si="20"/>
        <v>394.8</v>
      </c>
      <c r="J76" s="32">
        <f t="shared" ref="J76:J83" si="21">SUM(G76:I76)</f>
        <v>1184.4000000000001</v>
      </c>
      <c r="L76" s="21" t="s">
        <v>32</v>
      </c>
    </row>
    <row r="77" spans="1:13" hidden="1" x14ac:dyDescent="0.35">
      <c r="A77" s="21" t="s">
        <v>39</v>
      </c>
      <c r="B77" s="32">
        <f t="shared" si="18"/>
        <v>4004.7000000000003</v>
      </c>
      <c r="C77" s="32">
        <f t="shared" si="18"/>
        <v>4004.7000000000003</v>
      </c>
      <c r="D77" s="32">
        <f t="shared" si="18"/>
        <v>4004.7000000000003</v>
      </c>
      <c r="E77" s="32">
        <f t="shared" si="19"/>
        <v>12014.1</v>
      </c>
      <c r="G77" s="32">
        <f t="shared" si="20"/>
        <v>4004.7000000000003</v>
      </c>
      <c r="H77" s="32">
        <f t="shared" si="20"/>
        <v>4004.7000000000003</v>
      </c>
      <c r="I77" s="32">
        <f t="shared" si="20"/>
        <v>4004.7000000000003</v>
      </c>
      <c r="J77" s="32">
        <f t="shared" si="21"/>
        <v>12014.1</v>
      </c>
      <c r="L77" s="21" t="s">
        <v>32</v>
      </c>
    </row>
    <row r="78" spans="1:13" hidden="1" x14ac:dyDescent="0.35">
      <c r="A78" s="21" t="s">
        <v>38</v>
      </c>
      <c r="B78" s="32">
        <f t="shared" si="18"/>
        <v>109.62</v>
      </c>
      <c r="C78" s="32">
        <f t="shared" si="18"/>
        <v>109.62</v>
      </c>
      <c r="D78" s="32">
        <f t="shared" si="18"/>
        <v>109.62</v>
      </c>
      <c r="E78" s="32">
        <f t="shared" si="19"/>
        <v>328.86</v>
      </c>
      <c r="G78" s="32">
        <f t="shared" si="20"/>
        <v>109.62</v>
      </c>
      <c r="H78" s="32">
        <f t="shared" si="20"/>
        <v>109.62</v>
      </c>
      <c r="I78" s="32">
        <f t="shared" si="20"/>
        <v>109.62</v>
      </c>
      <c r="J78" s="32">
        <f t="shared" si="21"/>
        <v>328.86</v>
      </c>
      <c r="L78" s="21" t="s">
        <v>32</v>
      </c>
    </row>
    <row r="79" spans="1:13" hidden="1" x14ac:dyDescent="0.35">
      <c r="A79" s="21" t="s">
        <v>37</v>
      </c>
      <c r="B79" s="32">
        <f t="shared" si="18"/>
        <v>122.85000000000001</v>
      </c>
      <c r="C79" s="32">
        <f t="shared" si="18"/>
        <v>122.85000000000001</v>
      </c>
      <c r="D79" s="32">
        <f t="shared" si="18"/>
        <v>122.85000000000001</v>
      </c>
      <c r="E79" s="32">
        <f t="shared" si="19"/>
        <v>368.55</v>
      </c>
      <c r="G79" s="32">
        <f t="shared" si="20"/>
        <v>122.85000000000001</v>
      </c>
      <c r="H79" s="32">
        <f t="shared" si="20"/>
        <v>122.85000000000001</v>
      </c>
      <c r="I79" s="32">
        <f t="shared" si="20"/>
        <v>122.85000000000001</v>
      </c>
      <c r="J79" s="32">
        <f t="shared" si="21"/>
        <v>368.55</v>
      </c>
      <c r="L79" s="21" t="s">
        <v>32</v>
      </c>
    </row>
    <row r="80" spans="1:13" hidden="1" x14ac:dyDescent="0.35">
      <c r="A80" s="21" t="s">
        <v>36</v>
      </c>
      <c r="B80" s="32">
        <f t="shared" si="18"/>
        <v>12.600000000000001</v>
      </c>
      <c r="C80" s="32">
        <f t="shared" si="18"/>
        <v>12.600000000000001</v>
      </c>
      <c r="D80" s="32">
        <f t="shared" si="18"/>
        <v>12.600000000000001</v>
      </c>
      <c r="E80" s="32">
        <f t="shared" si="19"/>
        <v>37.800000000000004</v>
      </c>
      <c r="G80" s="32">
        <f t="shared" si="20"/>
        <v>12.600000000000001</v>
      </c>
      <c r="H80" s="32">
        <f t="shared" si="20"/>
        <v>12.600000000000001</v>
      </c>
      <c r="I80" s="32">
        <f t="shared" si="20"/>
        <v>12.600000000000001</v>
      </c>
      <c r="J80" s="32">
        <f t="shared" si="21"/>
        <v>37.800000000000004</v>
      </c>
      <c r="L80" s="21" t="s">
        <v>32</v>
      </c>
    </row>
    <row r="81" spans="1:13" hidden="1" x14ac:dyDescent="0.35">
      <c r="A81" s="21" t="s">
        <v>35</v>
      </c>
      <c r="B81" s="32">
        <f t="shared" si="18"/>
        <v>68.827500000000001</v>
      </c>
      <c r="C81" s="32">
        <f t="shared" si="18"/>
        <v>68.827500000000001</v>
      </c>
      <c r="D81" s="32">
        <f t="shared" si="18"/>
        <v>68.827500000000001</v>
      </c>
      <c r="E81" s="32">
        <f t="shared" si="19"/>
        <v>206.48250000000002</v>
      </c>
      <c r="G81" s="32">
        <f t="shared" si="20"/>
        <v>68.827500000000001</v>
      </c>
      <c r="H81" s="32">
        <f t="shared" si="20"/>
        <v>68.827500000000001</v>
      </c>
      <c r="I81" s="32">
        <f t="shared" si="20"/>
        <v>68.827500000000001</v>
      </c>
      <c r="J81" s="32">
        <f t="shared" si="21"/>
        <v>206.48250000000002</v>
      </c>
      <c r="L81" s="21" t="s">
        <v>32</v>
      </c>
    </row>
    <row r="82" spans="1:13" hidden="1" x14ac:dyDescent="0.35">
      <c r="A82" s="21" t="s">
        <v>76</v>
      </c>
      <c r="B82" s="32">
        <f>B71*1.1</f>
        <v>0</v>
      </c>
      <c r="C82" s="32">
        <v>0</v>
      </c>
      <c r="D82" s="32">
        <v>0</v>
      </c>
      <c r="E82" s="32">
        <f t="shared" si="19"/>
        <v>0</v>
      </c>
      <c r="G82" s="32">
        <f>G71*1.05</f>
        <v>42</v>
      </c>
      <c r="H82" s="32">
        <v>0</v>
      </c>
      <c r="I82" s="32">
        <v>0</v>
      </c>
      <c r="J82" s="32">
        <f t="shared" si="21"/>
        <v>42</v>
      </c>
      <c r="L82" s="21" t="s">
        <v>32</v>
      </c>
    </row>
    <row r="83" spans="1:13" hidden="1" x14ac:dyDescent="0.35">
      <c r="A83" s="21" t="s">
        <v>77</v>
      </c>
      <c r="B83" s="32">
        <f>B72*1.1</f>
        <v>0</v>
      </c>
      <c r="C83" s="32">
        <f>C72*1.1</f>
        <v>0</v>
      </c>
      <c r="D83" s="32">
        <f>D72*1.1</f>
        <v>0</v>
      </c>
      <c r="E83" s="32">
        <f t="shared" si="19"/>
        <v>0</v>
      </c>
      <c r="G83" s="32">
        <f>G72*1.05</f>
        <v>8649.9</v>
      </c>
      <c r="H83" s="32">
        <f>H72*1.05</f>
        <v>8649.9</v>
      </c>
      <c r="I83" s="32">
        <f>I72*1.05</f>
        <v>8649.9</v>
      </c>
      <c r="J83" s="32">
        <f t="shared" si="21"/>
        <v>25949.699999999997</v>
      </c>
      <c r="L83" s="21" t="s">
        <v>32</v>
      </c>
    </row>
    <row r="84" spans="1:13" hidden="1" x14ac:dyDescent="0.35">
      <c r="A84" s="21" t="s">
        <v>31</v>
      </c>
      <c r="B84" s="33">
        <f>SUM(B76:B83)</f>
        <v>4713.3975000000009</v>
      </c>
      <c r="C84" s="33">
        <f>SUM(C76:C83)</f>
        <v>4713.3975000000009</v>
      </c>
      <c r="D84" s="33">
        <f>SUM(D76:D83)</f>
        <v>4713.3975000000009</v>
      </c>
      <c r="E84" s="33">
        <f>SUM(E76:E83)</f>
        <v>14140.192499999999</v>
      </c>
      <c r="G84" s="33">
        <f>SUM(G76:G83)</f>
        <v>13405.297500000001</v>
      </c>
      <c r="H84" s="33">
        <f>SUM(H76:H83)</f>
        <v>13363.297500000001</v>
      </c>
      <c r="I84" s="33">
        <f>SUM(I76:I83)</f>
        <v>13363.297500000001</v>
      </c>
      <c r="J84" s="33">
        <f>SUM(J76:J83)</f>
        <v>40131.892499999994</v>
      </c>
    </row>
    <row r="85" spans="1:13" hidden="1" x14ac:dyDescent="0.35">
      <c r="G85" s="33"/>
      <c r="H85" s="33"/>
      <c r="I85" s="33"/>
      <c r="J85" s="33"/>
    </row>
    <row r="86" spans="1:13" hidden="1" x14ac:dyDescent="0.35">
      <c r="A86" s="28" t="s">
        <v>63</v>
      </c>
      <c r="B86" s="29" t="s">
        <v>43</v>
      </c>
      <c r="C86" s="30" t="s">
        <v>42</v>
      </c>
      <c r="D86" s="30" t="s">
        <v>41</v>
      </c>
      <c r="E86" s="31" t="s">
        <v>31</v>
      </c>
      <c r="F86" s="22"/>
      <c r="G86" s="29" t="s">
        <v>43</v>
      </c>
      <c r="H86" s="30" t="s">
        <v>42</v>
      </c>
      <c r="I86" s="30" t="s">
        <v>41</v>
      </c>
      <c r="J86" s="31" t="s">
        <v>31</v>
      </c>
      <c r="K86" s="22"/>
      <c r="L86" s="22"/>
      <c r="M86" s="22"/>
    </row>
    <row r="87" spans="1:13" hidden="1" x14ac:dyDescent="0.35">
      <c r="A87" s="21" t="s">
        <v>40</v>
      </c>
      <c r="B87" s="32">
        <v>376</v>
      </c>
      <c r="C87" s="32">
        <v>376</v>
      </c>
      <c r="D87" s="32">
        <v>376</v>
      </c>
      <c r="E87" s="32">
        <f t="shared" ref="E87:E94" si="22">SUM(B87:D87)</f>
        <v>1128</v>
      </c>
      <c r="G87" s="32">
        <v>376</v>
      </c>
      <c r="H87" s="32">
        <v>376</v>
      </c>
      <c r="I87" s="32">
        <v>376</v>
      </c>
      <c r="J87" s="32">
        <f t="shared" ref="J87:J94" si="23">SUM(G87:I87)</f>
        <v>1128</v>
      </c>
      <c r="L87" s="21" t="s">
        <v>32</v>
      </c>
    </row>
    <row r="88" spans="1:13" hidden="1" x14ac:dyDescent="0.35">
      <c r="A88" s="21" t="s">
        <v>39</v>
      </c>
      <c r="B88" s="32">
        <v>3814</v>
      </c>
      <c r="C88" s="32">
        <v>3814</v>
      </c>
      <c r="D88" s="32">
        <v>3814</v>
      </c>
      <c r="E88" s="32">
        <f t="shared" si="22"/>
        <v>11442</v>
      </c>
      <c r="G88" s="32">
        <v>3814</v>
      </c>
      <c r="H88" s="32">
        <v>3814</v>
      </c>
      <c r="I88" s="32">
        <v>3814</v>
      </c>
      <c r="J88" s="32">
        <f t="shared" si="23"/>
        <v>11442</v>
      </c>
      <c r="L88" s="21" t="s">
        <v>32</v>
      </c>
    </row>
    <row r="89" spans="1:13" hidden="1" x14ac:dyDescent="0.35">
      <c r="A89" s="21" t="s">
        <v>38</v>
      </c>
      <c r="B89" s="32">
        <v>107.43</v>
      </c>
      <c r="C89" s="32">
        <v>107.43</v>
      </c>
      <c r="D89" s="32">
        <v>107.43</v>
      </c>
      <c r="E89" s="32">
        <f t="shared" si="22"/>
        <v>322.29000000000002</v>
      </c>
      <c r="G89" s="32">
        <v>107.43</v>
      </c>
      <c r="H89" s="32">
        <v>107.43</v>
      </c>
      <c r="I89" s="32">
        <v>107.43</v>
      </c>
      <c r="J89" s="32">
        <f t="shared" si="23"/>
        <v>322.29000000000002</v>
      </c>
      <c r="L89" s="21" t="s">
        <v>32</v>
      </c>
    </row>
    <row r="90" spans="1:13" hidden="1" x14ac:dyDescent="0.35">
      <c r="A90" s="21" t="s">
        <v>37</v>
      </c>
      <c r="B90" s="32">
        <v>117</v>
      </c>
      <c r="C90" s="32">
        <v>117</v>
      </c>
      <c r="D90" s="32">
        <v>117</v>
      </c>
      <c r="E90" s="32">
        <f t="shared" si="22"/>
        <v>351</v>
      </c>
      <c r="G90" s="32">
        <v>117</v>
      </c>
      <c r="H90" s="32">
        <v>117</v>
      </c>
      <c r="I90" s="32">
        <v>117</v>
      </c>
      <c r="J90" s="32">
        <f t="shared" si="23"/>
        <v>351</v>
      </c>
      <c r="L90" s="21" t="s">
        <v>32</v>
      </c>
    </row>
    <row r="91" spans="1:13" hidden="1" x14ac:dyDescent="0.35">
      <c r="A91" s="21" t="s">
        <v>36</v>
      </c>
      <c r="B91" s="32">
        <v>12</v>
      </c>
      <c r="C91" s="32">
        <v>12</v>
      </c>
      <c r="D91" s="32">
        <v>12</v>
      </c>
      <c r="E91" s="32">
        <f t="shared" si="22"/>
        <v>36</v>
      </c>
      <c r="G91" s="32">
        <v>12</v>
      </c>
      <c r="H91" s="32">
        <v>12</v>
      </c>
      <c r="I91" s="32">
        <v>12</v>
      </c>
      <c r="J91" s="32">
        <f t="shared" si="23"/>
        <v>36</v>
      </c>
      <c r="L91" s="21" t="s">
        <v>32</v>
      </c>
    </row>
    <row r="92" spans="1:13" hidden="1" x14ac:dyDescent="0.35">
      <c r="A92" s="21" t="s">
        <v>35</v>
      </c>
      <c r="B92" s="32">
        <v>66.53</v>
      </c>
      <c r="C92" s="32">
        <v>66.53</v>
      </c>
      <c r="D92" s="32">
        <v>66.53</v>
      </c>
      <c r="E92" s="32">
        <f t="shared" si="22"/>
        <v>199.59</v>
      </c>
      <c r="G92" s="32">
        <v>66.53</v>
      </c>
      <c r="H92" s="32">
        <v>66.53</v>
      </c>
      <c r="I92" s="32">
        <v>66.53</v>
      </c>
      <c r="J92" s="32">
        <f t="shared" si="23"/>
        <v>199.59</v>
      </c>
      <c r="L92" s="21" t="s">
        <v>32</v>
      </c>
    </row>
    <row r="93" spans="1:13" hidden="1" x14ac:dyDescent="0.35">
      <c r="A93" s="21" t="s">
        <v>76</v>
      </c>
      <c r="B93" s="32">
        <f>B82*1.1</f>
        <v>0</v>
      </c>
      <c r="C93" s="32">
        <v>0</v>
      </c>
      <c r="D93" s="32">
        <v>0</v>
      </c>
      <c r="E93" s="32">
        <f t="shared" si="22"/>
        <v>0</v>
      </c>
      <c r="G93" s="32">
        <v>40</v>
      </c>
      <c r="H93" s="32">
        <v>0</v>
      </c>
      <c r="I93" s="32">
        <v>0</v>
      </c>
      <c r="J93" s="32">
        <f t="shared" si="23"/>
        <v>40</v>
      </c>
      <c r="L93" s="21" t="s">
        <v>32</v>
      </c>
    </row>
    <row r="94" spans="1:13" hidden="1" x14ac:dyDescent="0.35">
      <c r="A94" s="21" t="s">
        <v>77</v>
      </c>
      <c r="B94" s="32">
        <f>B83*1.1</f>
        <v>0</v>
      </c>
      <c r="C94" s="32">
        <f>C83*1.1</f>
        <v>0</v>
      </c>
      <c r="D94" s="32">
        <f>D83*1.1</f>
        <v>0</v>
      </c>
      <c r="E94" s="32">
        <f t="shared" si="22"/>
        <v>0</v>
      </c>
      <c r="G94" s="32">
        <v>8651</v>
      </c>
      <c r="H94" s="32">
        <v>8651</v>
      </c>
      <c r="I94" s="32">
        <v>8651</v>
      </c>
      <c r="J94" s="32">
        <f t="shared" si="23"/>
        <v>25953</v>
      </c>
      <c r="L94" s="21" t="s">
        <v>32</v>
      </c>
    </row>
    <row r="95" spans="1:13" hidden="1" x14ac:dyDescent="0.35">
      <c r="A95" s="21" t="s">
        <v>31</v>
      </c>
      <c r="B95" s="33">
        <f>SUM(B87:B94)</f>
        <v>4492.96</v>
      </c>
      <c r="C95" s="33">
        <f>SUM(C87:C94)</f>
        <v>4492.96</v>
      </c>
      <c r="D95" s="33">
        <f>SUM(D87:D94)</f>
        <v>4492.96</v>
      </c>
      <c r="E95" s="33">
        <f>SUM(E87:E94)</f>
        <v>13478.880000000001</v>
      </c>
      <c r="G95" s="33">
        <f>SUM(G87:G94)</f>
        <v>13183.96</v>
      </c>
      <c r="H95" s="33">
        <f>SUM(H87:H94)</f>
        <v>13143.96</v>
      </c>
      <c r="I95" s="33">
        <f>SUM(I87:I94)</f>
        <v>13143.96</v>
      </c>
      <c r="J95" s="33">
        <f>SUM(J87:J94)</f>
        <v>39471.880000000005</v>
      </c>
    </row>
    <row r="96" spans="1:13" hidden="1" x14ac:dyDescent="0.35">
      <c r="G96" s="33"/>
      <c r="H96" s="33"/>
      <c r="I96" s="33"/>
      <c r="J96" s="33"/>
    </row>
    <row r="97" spans="1:13" hidden="1" x14ac:dyDescent="0.35">
      <c r="A97" s="28" t="s">
        <v>64</v>
      </c>
      <c r="B97" s="29" t="s">
        <v>43</v>
      </c>
      <c r="C97" s="30" t="s">
        <v>42</v>
      </c>
      <c r="D97" s="30" t="s">
        <v>41</v>
      </c>
      <c r="E97" s="31" t="s">
        <v>31</v>
      </c>
      <c r="F97" s="22"/>
      <c r="G97" s="29" t="s">
        <v>43</v>
      </c>
      <c r="H97" s="30" t="s">
        <v>42</v>
      </c>
      <c r="I97" s="30" t="s">
        <v>41</v>
      </c>
      <c r="J97" s="31" t="s">
        <v>31</v>
      </c>
      <c r="K97" s="22"/>
      <c r="L97" s="22"/>
      <c r="M97" s="22"/>
    </row>
    <row r="98" spans="1:13" hidden="1" x14ac:dyDescent="0.35">
      <c r="A98" s="21" t="s">
        <v>40</v>
      </c>
      <c r="B98" s="32">
        <v>384</v>
      </c>
      <c r="C98" s="32">
        <v>384</v>
      </c>
      <c r="D98" s="32">
        <v>384</v>
      </c>
      <c r="E98" s="32">
        <f t="shared" ref="E98:E106" si="24">SUM(B98:D98)</f>
        <v>1152</v>
      </c>
      <c r="G98" s="32">
        <v>384</v>
      </c>
      <c r="H98" s="32">
        <v>384</v>
      </c>
      <c r="I98" s="32">
        <v>384</v>
      </c>
      <c r="J98" s="32">
        <f t="shared" ref="J98:J106" si="25">SUM(G98:I98)</f>
        <v>1152</v>
      </c>
      <c r="L98" s="21" t="s">
        <v>32</v>
      </c>
    </row>
    <row r="99" spans="1:13" hidden="1" x14ac:dyDescent="0.35">
      <c r="A99" s="21" t="s">
        <v>39</v>
      </c>
      <c r="B99" s="32">
        <v>3900</v>
      </c>
      <c r="C99" s="32">
        <v>3900</v>
      </c>
      <c r="D99" s="32">
        <v>3900</v>
      </c>
      <c r="E99" s="32">
        <f t="shared" si="24"/>
        <v>11700</v>
      </c>
      <c r="G99" s="32">
        <v>3900</v>
      </c>
      <c r="H99" s="32">
        <v>3900</v>
      </c>
      <c r="I99" s="32">
        <v>3900</v>
      </c>
      <c r="J99" s="32">
        <f t="shared" si="25"/>
        <v>11700</v>
      </c>
      <c r="L99" s="21" t="s">
        <v>32</v>
      </c>
    </row>
    <row r="100" spans="1:13" hidden="1" x14ac:dyDescent="0.35">
      <c r="A100" s="21" t="s">
        <v>38</v>
      </c>
      <c r="B100" s="32">
        <v>110.55</v>
      </c>
      <c r="C100" s="32">
        <v>110.55</v>
      </c>
      <c r="D100" s="32">
        <v>110.55</v>
      </c>
      <c r="E100" s="32">
        <f t="shared" si="24"/>
        <v>331.65</v>
      </c>
      <c r="G100" s="32">
        <v>110.55</v>
      </c>
      <c r="H100" s="32">
        <v>110.55</v>
      </c>
      <c r="I100" s="32">
        <v>110.55</v>
      </c>
      <c r="J100" s="32">
        <f t="shared" si="25"/>
        <v>331.65</v>
      </c>
      <c r="L100" s="21" t="s">
        <v>32</v>
      </c>
    </row>
    <row r="101" spans="1:13" hidden="1" x14ac:dyDescent="0.35">
      <c r="A101" s="21" t="s">
        <v>37</v>
      </c>
      <c r="B101" s="32">
        <v>95</v>
      </c>
      <c r="C101" s="32">
        <v>95</v>
      </c>
      <c r="D101" s="32">
        <v>95</v>
      </c>
      <c r="E101" s="32">
        <f t="shared" si="24"/>
        <v>285</v>
      </c>
      <c r="G101" s="32">
        <v>95</v>
      </c>
      <c r="H101" s="32">
        <v>95</v>
      </c>
      <c r="I101" s="32">
        <v>95</v>
      </c>
      <c r="J101" s="32">
        <f t="shared" si="25"/>
        <v>285</v>
      </c>
      <c r="L101" s="21" t="s">
        <v>32</v>
      </c>
    </row>
    <row r="102" spans="1:13" hidden="1" x14ac:dyDescent="0.35">
      <c r="A102" s="76" t="s">
        <v>102</v>
      </c>
      <c r="B102" s="32">
        <v>22</v>
      </c>
      <c r="C102" s="32">
        <v>22</v>
      </c>
      <c r="D102" s="32">
        <v>22</v>
      </c>
      <c r="E102" s="32">
        <f t="shared" si="24"/>
        <v>66</v>
      </c>
      <c r="G102" s="32">
        <v>22</v>
      </c>
      <c r="H102" s="32">
        <v>22</v>
      </c>
      <c r="I102" s="32">
        <v>22</v>
      </c>
      <c r="J102" s="32">
        <f t="shared" si="25"/>
        <v>66</v>
      </c>
    </row>
    <row r="103" spans="1:13" hidden="1" x14ac:dyDescent="0.35">
      <c r="A103" s="21" t="s">
        <v>36</v>
      </c>
      <c r="B103" s="32">
        <v>19.54</v>
      </c>
      <c r="C103" s="32">
        <v>19.54</v>
      </c>
      <c r="D103" s="32">
        <v>19.54</v>
      </c>
      <c r="E103" s="32">
        <f t="shared" si="24"/>
        <v>58.62</v>
      </c>
      <c r="G103" s="32">
        <v>19.54</v>
      </c>
      <c r="H103" s="32">
        <v>19.54</v>
      </c>
      <c r="I103" s="32">
        <v>19.54</v>
      </c>
      <c r="J103" s="32">
        <f t="shared" si="25"/>
        <v>58.62</v>
      </c>
      <c r="L103" s="21" t="s">
        <v>32</v>
      </c>
    </row>
    <row r="104" spans="1:13" hidden="1" x14ac:dyDescent="0.35">
      <c r="A104" s="21" t="s">
        <v>35</v>
      </c>
      <c r="B104" s="32">
        <v>67.53</v>
      </c>
      <c r="C104" s="32">
        <v>67.53</v>
      </c>
      <c r="D104" s="32">
        <v>67.53</v>
      </c>
      <c r="E104" s="32">
        <f t="shared" si="24"/>
        <v>202.59</v>
      </c>
      <c r="G104" s="32">
        <v>67.53</v>
      </c>
      <c r="H104" s="32">
        <v>67.53</v>
      </c>
      <c r="I104" s="32">
        <v>67.53</v>
      </c>
      <c r="J104" s="32">
        <f t="shared" si="25"/>
        <v>202.59</v>
      </c>
      <c r="L104" s="21" t="s">
        <v>32</v>
      </c>
    </row>
    <row r="105" spans="1:13" hidden="1" x14ac:dyDescent="0.35">
      <c r="A105" s="21" t="s">
        <v>76</v>
      </c>
      <c r="B105" s="32">
        <f>B93*1.1</f>
        <v>0</v>
      </c>
      <c r="C105" s="32">
        <v>0</v>
      </c>
      <c r="D105" s="32">
        <v>0</v>
      </c>
      <c r="E105" s="32">
        <f t="shared" si="24"/>
        <v>0</v>
      </c>
      <c r="G105" s="32">
        <v>40</v>
      </c>
      <c r="H105" s="32">
        <v>0</v>
      </c>
      <c r="I105" s="32">
        <v>0</v>
      </c>
      <c r="J105" s="32">
        <f t="shared" si="25"/>
        <v>40</v>
      </c>
      <c r="L105" s="21" t="s">
        <v>32</v>
      </c>
    </row>
    <row r="106" spans="1:13" hidden="1" x14ac:dyDescent="0.35">
      <c r="A106" s="21" t="s">
        <v>77</v>
      </c>
      <c r="B106" s="32">
        <f>B94*1.1</f>
        <v>0</v>
      </c>
      <c r="C106" s="32">
        <f>C94*1.1</f>
        <v>0</v>
      </c>
      <c r="D106" s="32">
        <f>D94*1.1</f>
        <v>0</v>
      </c>
      <c r="E106" s="32">
        <f t="shared" si="24"/>
        <v>0</v>
      </c>
      <c r="G106" s="32">
        <v>9084</v>
      </c>
      <c r="H106" s="32">
        <v>9084</v>
      </c>
      <c r="I106" s="32">
        <v>9084</v>
      </c>
      <c r="J106" s="32">
        <f t="shared" si="25"/>
        <v>27252</v>
      </c>
      <c r="L106" s="21" t="s">
        <v>32</v>
      </c>
    </row>
    <row r="107" spans="1:13" hidden="1" x14ac:dyDescent="0.35">
      <c r="A107" s="21" t="s">
        <v>31</v>
      </c>
      <c r="B107" s="33">
        <f>SUM(B98:B106)</f>
        <v>4598.62</v>
      </c>
      <c r="C107" s="33">
        <f>SUM(C98:C106)</f>
        <v>4598.62</v>
      </c>
      <c r="D107" s="33">
        <f>SUM(D98:D106)</f>
        <v>4598.62</v>
      </c>
      <c r="E107" s="33">
        <f>SUM(E98:E106)</f>
        <v>13795.86</v>
      </c>
      <c r="G107" s="33">
        <f>SUM(G98:G106)</f>
        <v>13722.619999999999</v>
      </c>
      <c r="H107" s="33">
        <f>SUM(H98:H106)</f>
        <v>13682.619999999999</v>
      </c>
      <c r="I107" s="33">
        <f>SUM(I98:I106)</f>
        <v>13682.619999999999</v>
      </c>
      <c r="J107" s="33">
        <f>SUM(J98:J106)</f>
        <v>41087.86</v>
      </c>
    </row>
    <row r="108" spans="1:13" hidden="1" x14ac:dyDescent="0.35">
      <c r="G108" s="33"/>
      <c r="H108" s="33"/>
      <c r="I108" s="33"/>
      <c r="J108" s="33"/>
    </row>
    <row r="109" spans="1:13" x14ac:dyDescent="0.35">
      <c r="A109" s="28" t="s">
        <v>68</v>
      </c>
      <c r="B109" s="29" t="s">
        <v>43</v>
      </c>
      <c r="C109" s="30" t="s">
        <v>42</v>
      </c>
      <c r="D109" s="30" t="s">
        <v>41</v>
      </c>
      <c r="E109" s="31" t="s">
        <v>31</v>
      </c>
      <c r="F109" s="22"/>
      <c r="G109" s="29" t="s">
        <v>43</v>
      </c>
      <c r="H109" s="30" t="s">
        <v>42</v>
      </c>
      <c r="I109" s="30" t="s">
        <v>41</v>
      </c>
      <c r="J109" s="31" t="s">
        <v>31</v>
      </c>
      <c r="K109" s="22"/>
      <c r="L109" s="22"/>
      <c r="M109" s="22"/>
    </row>
    <row r="110" spans="1:13" x14ac:dyDescent="0.35">
      <c r="A110" s="21" t="s">
        <v>40</v>
      </c>
      <c r="B110" s="32">
        <f t="shared" ref="B110:D116" si="26">B98*1.05</f>
        <v>403.20000000000005</v>
      </c>
      <c r="C110" s="32">
        <f t="shared" si="26"/>
        <v>403.20000000000005</v>
      </c>
      <c r="D110" s="32">
        <f t="shared" si="26"/>
        <v>403.20000000000005</v>
      </c>
      <c r="E110" s="32">
        <f t="shared" ref="E110:E118" si="27">SUM(B110:D110)</f>
        <v>1209.6000000000001</v>
      </c>
      <c r="G110" s="32">
        <f t="shared" ref="G110:I116" si="28">G98*1.05</f>
        <v>403.20000000000005</v>
      </c>
      <c r="H110" s="32">
        <f t="shared" si="28"/>
        <v>403.20000000000005</v>
      </c>
      <c r="I110" s="32">
        <f t="shared" si="28"/>
        <v>403.20000000000005</v>
      </c>
      <c r="J110" s="32">
        <f t="shared" ref="J110:J118" si="29">SUM(G110:I110)</f>
        <v>1209.6000000000001</v>
      </c>
      <c r="L110" s="21" t="s">
        <v>32</v>
      </c>
    </row>
    <row r="111" spans="1:13" x14ac:dyDescent="0.35">
      <c r="A111" s="21" t="s">
        <v>39</v>
      </c>
      <c r="B111" s="32">
        <f t="shared" si="26"/>
        <v>4095</v>
      </c>
      <c r="C111" s="32">
        <f t="shared" si="26"/>
        <v>4095</v>
      </c>
      <c r="D111" s="32">
        <f t="shared" si="26"/>
        <v>4095</v>
      </c>
      <c r="E111" s="32">
        <f t="shared" si="27"/>
        <v>12285</v>
      </c>
      <c r="G111" s="32">
        <f t="shared" si="28"/>
        <v>4095</v>
      </c>
      <c r="H111" s="32">
        <f t="shared" si="28"/>
        <v>4095</v>
      </c>
      <c r="I111" s="32">
        <f t="shared" si="28"/>
        <v>4095</v>
      </c>
      <c r="J111" s="32">
        <f t="shared" si="29"/>
        <v>12285</v>
      </c>
      <c r="L111" s="21" t="s">
        <v>32</v>
      </c>
    </row>
    <row r="112" spans="1:13" x14ac:dyDescent="0.35">
      <c r="A112" s="21" t="s">
        <v>38</v>
      </c>
      <c r="B112" s="32">
        <f t="shared" si="26"/>
        <v>116.0775</v>
      </c>
      <c r="C112" s="32">
        <f t="shared" si="26"/>
        <v>116.0775</v>
      </c>
      <c r="D112" s="32">
        <f t="shared" si="26"/>
        <v>116.0775</v>
      </c>
      <c r="E112" s="32">
        <f t="shared" si="27"/>
        <v>348.23250000000002</v>
      </c>
      <c r="G112" s="32">
        <f t="shared" si="28"/>
        <v>116.0775</v>
      </c>
      <c r="H112" s="32">
        <f t="shared" si="28"/>
        <v>116.0775</v>
      </c>
      <c r="I112" s="32">
        <f t="shared" si="28"/>
        <v>116.0775</v>
      </c>
      <c r="J112" s="32">
        <f t="shared" si="29"/>
        <v>348.23250000000002</v>
      </c>
      <c r="L112" s="21" t="s">
        <v>32</v>
      </c>
    </row>
    <row r="113" spans="1:13" x14ac:dyDescent="0.35">
      <c r="A113" s="21" t="s">
        <v>37</v>
      </c>
      <c r="B113" s="32">
        <f t="shared" si="26"/>
        <v>99.75</v>
      </c>
      <c r="C113" s="32">
        <f t="shared" si="26"/>
        <v>99.75</v>
      </c>
      <c r="D113" s="32">
        <f t="shared" si="26"/>
        <v>99.75</v>
      </c>
      <c r="E113" s="32">
        <f t="shared" si="27"/>
        <v>299.25</v>
      </c>
      <c r="G113" s="32">
        <f t="shared" si="28"/>
        <v>99.75</v>
      </c>
      <c r="H113" s="32">
        <f t="shared" si="28"/>
        <v>99.75</v>
      </c>
      <c r="I113" s="32">
        <f t="shared" si="28"/>
        <v>99.75</v>
      </c>
      <c r="J113" s="32">
        <f t="shared" si="29"/>
        <v>299.25</v>
      </c>
      <c r="L113" s="21" t="s">
        <v>32</v>
      </c>
    </row>
    <row r="114" spans="1:13" x14ac:dyDescent="0.35">
      <c r="A114" s="76" t="s">
        <v>102</v>
      </c>
      <c r="B114" s="32">
        <f t="shared" si="26"/>
        <v>23.1</v>
      </c>
      <c r="C114" s="32">
        <f t="shared" si="26"/>
        <v>23.1</v>
      </c>
      <c r="D114" s="32">
        <f t="shared" si="26"/>
        <v>23.1</v>
      </c>
      <c r="E114" s="32">
        <f t="shared" si="27"/>
        <v>69.300000000000011</v>
      </c>
      <c r="G114" s="32">
        <f t="shared" si="28"/>
        <v>23.1</v>
      </c>
      <c r="H114" s="32">
        <f t="shared" si="28"/>
        <v>23.1</v>
      </c>
      <c r="I114" s="32">
        <f t="shared" si="28"/>
        <v>23.1</v>
      </c>
      <c r="J114" s="32">
        <f t="shared" si="29"/>
        <v>69.300000000000011</v>
      </c>
    </row>
    <row r="115" spans="1:13" x14ac:dyDescent="0.35">
      <c r="A115" s="21" t="s">
        <v>36</v>
      </c>
      <c r="B115" s="32">
        <f t="shared" si="26"/>
        <v>20.516999999999999</v>
      </c>
      <c r="C115" s="32">
        <f t="shared" si="26"/>
        <v>20.516999999999999</v>
      </c>
      <c r="D115" s="32">
        <f t="shared" si="26"/>
        <v>20.516999999999999</v>
      </c>
      <c r="E115" s="32">
        <f t="shared" si="27"/>
        <v>61.551000000000002</v>
      </c>
      <c r="G115" s="32">
        <f t="shared" si="28"/>
        <v>20.516999999999999</v>
      </c>
      <c r="H115" s="32">
        <f t="shared" si="28"/>
        <v>20.516999999999999</v>
      </c>
      <c r="I115" s="32">
        <f t="shared" si="28"/>
        <v>20.516999999999999</v>
      </c>
      <c r="J115" s="32">
        <f t="shared" si="29"/>
        <v>61.551000000000002</v>
      </c>
      <c r="L115" s="21" t="s">
        <v>32</v>
      </c>
    </row>
    <row r="116" spans="1:13" x14ac:dyDescent="0.35">
      <c r="A116" s="21" t="s">
        <v>35</v>
      </c>
      <c r="B116" s="32">
        <f t="shared" si="26"/>
        <v>70.906500000000008</v>
      </c>
      <c r="C116" s="32">
        <f t="shared" si="26"/>
        <v>70.906500000000008</v>
      </c>
      <c r="D116" s="32">
        <f t="shared" si="26"/>
        <v>70.906500000000008</v>
      </c>
      <c r="E116" s="32">
        <f t="shared" si="27"/>
        <v>212.71950000000004</v>
      </c>
      <c r="G116" s="32">
        <f t="shared" si="28"/>
        <v>70.906500000000008</v>
      </c>
      <c r="H116" s="32">
        <f t="shared" si="28"/>
        <v>70.906500000000008</v>
      </c>
      <c r="I116" s="32">
        <f t="shared" si="28"/>
        <v>70.906500000000008</v>
      </c>
      <c r="J116" s="32">
        <f t="shared" si="29"/>
        <v>212.71950000000004</v>
      </c>
      <c r="L116" s="21" t="s">
        <v>32</v>
      </c>
    </row>
    <row r="117" spans="1:13" x14ac:dyDescent="0.35">
      <c r="A117" s="21" t="s">
        <v>76</v>
      </c>
      <c r="B117" s="32">
        <f>B105*1.1</f>
        <v>0</v>
      </c>
      <c r="C117" s="32">
        <v>0</v>
      </c>
      <c r="D117" s="32">
        <v>0</v>
      </c>
      <c r="E117" s="32">
        <f t="shared" si="27"/>
        <v>0</v>
      </c>
      <c r="G117" s="32">
        <f>G105*1.05</f>
        <v>42</v>
      </c>
      <c r="H117" s="32">
        <v>0</v>
      </c>
      <c r="I117" s="32">
        <v>0</v>
      </c>
      <c r="J117" s="32">
        <f t="shared" si="29"/>
        <v>42</v>
      </c>
      <c r="L117" s="21" t="s">
        <v>32</v>
      </c>
    </row>
    <row r="118" spans="1:13" x14ac:dyDescent="0.35">
      <c r="A118" s="21" t="s">
        <v>77</v>
      </c>
      <c r="B118" s="32">
        <f>B106*1.1</f>
        <v>0</v>
      </c>
      <c r="C118" s="32">
        <f>C106*1.1</f>
        <v>0</v>
      </c>
      <c r="D118" s="32">
        <f>D106*1.1</f>
        <v>0</v>
      </c>
      <c r="E118" s="32">
        <f t="shared" si="27"/>
        <v>0</v>
      </c>
      <c r="G118" s="32">
        <f>G106*1.05</f>
        <v>9538.2000000000007</v>
      </c>
      <c r="H118" s="32">
        <f>H106*1.05</f>
        <v>9538.2000000000007</v>
      </c>
      <c r="I118" s="32">
        <f>I106*1.05</f>
        <v>9538.2000000000007</v>
      </c>
      <c r="J118" s="32">
        <f t="shared" si="29"/>
        <v>28614.600000000002</v>
      </c>
      <c r="L118" s="21" t="s">
        <v>32</v>
      </c>
    </row>
    <row r="119" spans="1:13" x14ac:dyDescent="0.35">
      <c r="A119" s="21" t="s">
        <v>31</v>
      </c>
      <c r="B119" s="33">
        <f>SUM(B110:B118)</f>
        <v>4828.5510000000004</v>
      </c>
      <c r="C119" s="33">
        <f>SUM(C110:C118)</f>
        <v>4828.5510000000004</v>
      </c>
      <c r="D119" s="33">
        <f>SUM(D110:D118)</f>
        <v>4828.5510000000004</v>
      </c>
      <c r="E119" s="33">
        <f>SUM(E110:E118)</f>
        <v>14485.652999999998</v>
      </c>
      <c r="G119" s="33">
        <f>SUM(G110:G118)</f>
        <v>14408.751</v>
      </c>
      <c r="H119" s="33">
        <f>SUM(H110:H118)</f>
        <v>14366.751</v>
      </c>
      <c r="I119" s="33">
        <f>SUM(I110:I118)</f>
        <v>14366.751</v>
      </c>
      <c r="J119" s="33">
        <f>SUM(J110:J118)</f>
        <v>43142.252999999997</v>
      </c>
    </row>
    <row r="120" spans="1:13" x14ac:dyDescent="0.35">
      <c r="G120" s="33"/>
      <c r="H120" s="33"/>
      <c r="I120" s="33"/>
      <c r="J120" s="33"/>
    </row>
    <row r="121" spans="1:13" x14ac:dyDescent="0.35">
      <c r="A121" s="28" t="s">
        <v>69</v>
      </c>
      <c r="B121" s="29" t="s">
        <v>43</v>
      </c>
      <c r="C121" s="30" t="s">
        <v>42</v>
      </c>
      <c r="D121" s="30" t="s">
        <v>41</v>
      </c>
      <c r="E121" s="31" t="s">
        <v>31</v>
      </c>
      <c r="F121" s="22"/>
      <c r="G121" s="29" t="s">
        <v>43</v>
      </c>
      <c r="H121" s="30" t="s">
        <v>42</v>
      </c>
      <c r="I121" s="30" t="s">
        <v>41</v>
      </c>
      <c r="J121" s="31" t="s">
        <v>31</v>
      </c>
      <c r="K121" s="22"/>
      <c r="L121" s="22"/>
      <c r="M121" s="22"/>
    </row>
    <row r="122" spans="1:13" x14ac:dyDescent="0.35">
      <c r="A122" s="21" t="s">
        <v>40</v>
      </c>
      <c r="B122" s="32">
        <f t="shared" ref="B122:D128" si="30">B110*1.05</f>
        <v>423.36000000000007</v>
      </c>
      <c r="C122" s="32">
        <f t="shared" si="30"/>
        <v>423.36000000000007</v>
      </c>
      <c r="D122" s="32">
        <f t="shared" si="30"/>
        <v>423.36000000000007</v>
      </c>
      <c r="E122" s="32">
        <f t="shared" ref="E122:E130" si="31">SUM(B122:D122)</f>
        <v>1270.0800000000002</v>
      </c>
      <c r="G122" s="32">
        <f t="shared" ref="G122:I128" si="32">G110*1.05</f>
        <v>423.36000000000007</v>
      </c>
      <c r="H122" s="32">
        <f t="shared" si="32"/>
        <v>423.36000000000007</v>
      </c>
      <c r="I122" s="32">
        <f t="shared" si="32"/>
        <v>423.36000000000007</v>
      </c>
      <c r="J122" s="32">
        <f t="shared" ref="J122:J130" si="33">SUM(G122:I122)</f>
        <v>1270.0800000000002</v>
      </c>
      <c r="L122" s="21" t="s">
        <v>32</v>
      </c>
    </row>
    <row r="123" spans="1:13" x14ac:dyDescent="0.35">
      <c r="A123" s="21" t="s">
        <v>39</v>
      </c>
      <c r="B123" s="32">
        <f t="shared" si="30"/>
        <v>4299.75</v>
      </c>
      <c r="C123" s="32">
        <f t="shared" si="30"/>
        <v>4299.75</v>
      </c>
      <c r="D123" s="32">
        <f t="shared" si="30"/>
        <v>4299.75</v>
      </c>
      <c r="E123" s="32">
        <f t="shared" si="31"/>
        <v>12899.25</v>
      </c>
      <c r="G123" s="32">
        <f t="shared" si="32"/>
        <v>4299.75</v>
      </c>
      <c r="H123" s="32">
        <f t="shared" si="32"/>
        <v>4299.75</v>
      </c>
      <c r="I123" s="32">
        <f t="shared" si="32"/>
        <v>4299.75</v>
      </c>
      <c r="J123" s="32">
        <f t="shared" si="33"/>
        <v>12899.25</v>
      </c>
      <c r="L123" s="21" t="s">
        <v>32</v>
      </c>
    </row>
    <row r="124" spans="1:13" x14ac:dyDescent="0.35">
      <c r="A124" s="21" t="s">
        <v>38</v>
      </c>
      <c r="B124" s="32">
        <f t="shared" si="30"/>
        <v>121.88137500000001</v>
      </c>
      <c r="C124" s="32">
        <f t="shared" si="30"/>
        <v>121.88137500000001</v>
      </c>
      <c r="D124" s="32">
        <f t="shared" si="30"/>
        <v>121.88137500000001</v>
      </c>
      <c r="E124" s="32">
        <f t="shared" si="31"/>
        <v>365.64412500000003</v>
      </c>
      <c r="G124" s="32">
        <f t="shared" si="32"/>
        <v>121.88137500000001</v>
      </c>
      <c r="H124" s="32">
        <f t="shared" si="32"/>
        <v>121.88137500000001</v>
      </c>
      <c r="I124" s="32">
        <f t="shared" si="32"/>
        <v>121.88137500000001</v>
      </c>
      <c r="J124" s="32">
        <f t="shared" si="33"/>
        <v>365.64412500000003</v>
      </c>
      <c r="L124" s="21" t="s">
        <v>32</v>
      </c>
    </row>
    <row r="125" spans="1:13" x14ac:dyDescent="0.35">
      <c r="A125" s="21" t="s">
        <v>37</v>
      </c>
      <c r="B125" s="32">
        <f t="shared" si="30"/>
        <v>104.73750000000001</v>
      </c>
      <c r="C125" s="32">
        <f t="shared" si="30"/>
        <v>104.73750000000001</v>
      </c>
      <c r="D125" s="32">
        <f t="shared" si="30"/>
        <v>104.73750000000001</v>
      </c>
      <c r="E125" s="32">
        <f t="shared" si="31"/>
        <v>314.21250000000003</v>
      </c>
      <c r="G125" s="32">
        <f t="shared" si="32"/>
        <v>104.73750000000001</v>
      </c>
      <c r="H125" s="32">
        <f t="shared" si="32"/>
        <v>104.73750000000001</v>
      </c>
      <c r="I125" s="32">
        <f t="shared" si="32"/>
        <v>104.73750000000001</v>
      </c>
      <c r="J125" s="32">
        <f t="shared" si="33"/>
        <v>314.21250000000003</v>
      </c>
      <c r="L125" s="21" t="s">
        <v>32</v>
      </c>
    </row>
    <row r="126" spans="1:13" x14ac:dyDescent="0.35">
      <c r="A126" s="76" t="s">
        <v>102</v>
      </c>
      <c r="B126" s="32">
        <f t="shared" si="30"/>
        <v>24.255000000000003</v>
      </c>
      <c r="C126" s="32">
        <f t="shared" si="30"/>
        <v>24.255000000000003</v>
      </c>
      <c r="D126" s="32">
        <f t="shared" si="30"/>
        <v>24.255000000000003</v>
      </c>
      <c r="E126" s="32">
        <f t="shared" si="31"/>
        <v>72.765000000000015</v>
      </c>
      <c r="G126" s="32">
        <f t="shared" si="32"/>
        <v>24.255000000000003</v>
      </c>
      <c r="H126" s="32">
        <f t="shared" si="32"/>
        <v>24.255000000000003</v>
      </c>
      <c r="I126" s="32">
        <f t="shared" si="32"/>
        <v>24.255000000000003</v>
      </c>
      <c r="J126" s="32">
        <f t="shared" si="33"/>
        <v>72.765000000000015</v>
      </c>
    </row>
    <row r="127" spans="1:13" x14ac:dyDescent="0.35">
      <c r="A127" s="21" t="s">
        <v>36</v>
      </c>
      <c r="B127" s="32">
        <f t="shared" si="30"/>
        <v>21.542850000000001</v>
      </c>
      <c r="C127" s="32">
        <f t="shared" si="30"/>
        <v>21.542850000000001</v>
      </c>
      <c r="D127" s="32">
        <f t="shared" si="30"/>
        <v>21.542850000000001</v>
      </c>
      <c r="E127" s="32">
        <f t="shared" si="31"/>
        <v>64.628550000000004</v>
      </c>
      <c r="G127" s="32">
        <f t="shared" si="32"/>
        <v>21.542850000000001</v>
      </c>
      <c r="H127" s="32">
        <f t="shared" si="32"/>
        <v>21.542850000000001</v>
      </c>
      <c r="I127" s="32">
        <f t="shared" si="32"/>
        <v>21.542850000000001</v>
      </c>
      <c r="J127" s="32">
        <f t="shared" si="33"/>
        <v>64.628550000000004</v>
      </c>
      <c r="L127" s="21" t="s">
        <v>32</v>
      </c>
    </row>
    <row r="128" spans="1:13" x14ac:dyDescent="0.35">
      <c r="A128" s="21" t="s">
        <v>35</v>
      </c>
      <c r="B128" s="32">
        <f t="shared" si="30"/>
        <v>74.451825000000014</v>
      </c>
      <c r="C128" s="32">
        <f t="shared" si="30"/>
        <v>74.451825000000014</v>
      </c>
      <c r="D128" s="32">
        <f t="shared" si="30"/>
        <v>74.451825000000014</v>
      </c>
      <c r="E128" s="32">
        <f t="shared" si="31"/>
        <v>223.35547500000004</v>
      </c>
      <c r="G128" s="32">
        <f t="shared" si="32"/>
        <v>74.451825000000014</v>
      </c>
      <c r="H128" s="32">
        <f t="shared" si="32"/>
        <v>74.451825000000014</v>
      </c>
      <c r="I128" s="32">
        <f t="shared" si="32"/>
        <v>74.451825000000014</v>
      </c>
      <c r="J128" s="32">
        <f t="shared" si="33"/>
        <v>223.35547500000004</v>
      </c>
      <c r="L128" s="21" t="s">
        <v>32</v>
      </c>
    </row>
    <row r="129" spans="1:13" x14ac:dyDescent="0.35">
      <c r="A129" s="21" t="s">
        <v>76</v>
      </c>
      <c r="B129" s="32">
        <f>B117*1.1</f>
        <v>0</v>
      </c>
      <c r="C129" s="32">
        <v>0</v>
      </c>
      <c r="D129" s="32">
        <v>0</v>
      </c>
      <c r="E129" s="32">
        <f t="shared" si="31"/>
        <v>0</v>
      </c>
      <c r="G129" s="32">
        <f>G117*1.05</f>
        <v>44.1</v>
      </c>
      <c r="H129" s="32">
        <v>0</v>
      </c>
      <c r="I129" s="32">
        <v>0</v>
      </c>
      <c r="J129" s="32">
        <f t="shared" si="33"/>
        <v>44.1</v>
      </c>
      <c r="L129" s="21" t="s">
        <v>32</v>
      </c>
    </row>
    <row r="130" spans="1:13" x14ac:dyDescent="0.35">
      <c r="A130" s="21" t="s">
        <v>77</v>
      </c>
      <c r="B130" s="32">
        <f>B118*1.1</f>
        <v>0</v>
      </c>
      <c r="C130" s="32">
        <f>C118*1.1</f>
        <v>0</v>
      </c>
      <c r="D130" s="32">
        <f>D118*1.1</f>
        <v>0</v>
      </c>
      <c r="E130" s="32">
        <f t="shared" si="31"/>
        <v>0</v>
      </c>
      <c r="G130" s="32">
        <f>G118*1.05</f>
        <v>10015.11</v>
      </c>
      <c r="H130" s="32">
        <f>H118*1.05</f>
        <v>10015.11</v>
      </c>
      <c r="I130" s="32">
        <f>I118*1.05</f>
        <v>10015.11</v>
      </c>
      <c r="J130" s="32">
        <f t="shared" si="33"/>
        <v>30045.33</v>
      </c>
      <c r="L130" s="21" t="s">
        <v>32</v>
      </c>
    </row>
    <row r="131" spans="1:13" x14ac:dyDescent="0.35">
      <c r="A131" s="21" t="s">
        <v>31</v>
      </c>
      <c r="B131" s="33">
        <f>SUM(B122:B130)</f>
        <v>5069.9785499999998</v>
      </c>
      <c r="C131" s="33">
        <f>SUM(C122:C130)</f>
        <v>5069.9785499999998</v>
      </c>
      <c r="D131" s="33">
        <f>SUM(D122:D130)</f>
        <v>5069.9785499999998</v>
      </c>
      <c r="E131" s="33">
        <f>SUM(E122:E130)</f>
        <v>15209.935649999999</v>
      </c>
      <c r="G131" s="33">
        <f>SUM(G122:G130)</f>
        <v>15129.188550000001</v>
      </c>
      <c r="H131" s="33">
        <f>SUM(H122:H130)</f>
        <v>15085.08855</v>
      </c>
      <c r="I131" s="33">
        <f>SUM(I122:I130)</f>
        <v>15085.08855</v>
      </c>
      <c r="J131" s="33">
        <f>SUM(J122:J130)</f>
        <v>45299.36565</v>
      </c>
    </row>
    <row r="132" spans="1:13" x14ac:dyDescent="0.35">
      <c r="G132" s="33"/>
      <c r="H132" s="33"/>
      <c r="I132" s="33"/>
      <c r="J132" s="33"/>
    </row>
    <row r="133" spans="1:13" x14ac:dyDescent="0.35">
      <c r="A133" s="28" t="s">
        <v>73</v>
      </c>
      <c r="B133" s="29" t="s">
        <v>43</v>
      </c>
      <c r="C133" s="30" t="s">
        <v>42</v>
      </c>
      <c r="D133" s="30" t="s">
        <v>41</v>
      </c>
      <c r="E133" s="31" t="s">
        <v>31</v>
      </c>
      <c r="F133" s="22"/>
      <c r="G133" s="29" t="s">
        <v>43</v>
      </c>
      <c r="H133" s="30" t="s">
        <v>42</v>
      </c>
      <c r="I133" s="30" t="s">
        <v>41</v>
      </c>
      <c r="J133" s="31" t="s">
        <v>31</v>
      </c>
      <c r="K133" s="22"/>
      <c r="L133" s="22"/>
      <c r="M133" s="22"/>
    </row>
    <row r="134" spans="1:13" x14ac:dyDescent="0.35">
      <c r="A134" s="21" t="s">
        <v>40</v>
      </c>
      <c r="B134" s="32">
        <f t="shared" ref="B134:D140" si="34">B122*1.05</f>
        <v>444.52800000000008</v>
      </c>
      <c r="C134" s="32">
        <f t="shared" si="34"/>
        <v>444.52800000000008</v>
      </c>
      <c r="D134" s="32">
        <f t="shared" si="34"/>
        <v>444.52800000000008</v>
      </c>
      <c r="E134" s="32">
        <f t="shared" ref="E134:E142" si="35">SUM(B134:D134)</f>
        <v>1333.5840000000003</v>
      </c>
      <c r="G134" s="32">
        <f t="shared" ref="G134:I140" si="36">G122*1.05</f>
        <v>444.52800000000008</v>
      </c>
      <c r="H134" s="32">
        <f t="shared" si="36"/>
        <v>444.52800000000008</v>
      </c>
      <c r="I134" s="32">
        <f t="shared" si="36"/>
        <v>444.52800000000008</v>
      </c>
      <c r="J134" s="32">
        <f t="shared" ref="J134:J142" si="37">SUM(G134:I134)</f>
        <v>1333.5840000000003</v>
      </c>
      <c r="L134" s="21" t="s">
        <v>32</v>
      </c>
    </row>
    <row r="135" spans="1:13" x14ac:dyDescent="0.35">
      <c r="A135" s="21" t="s">
        <v>39</v>
      </c>
      <c r="B135" s="32">
        <f t="shared" si="34"/>
        <v>4514.7375000000002</v>
      </c>
      <c r="C135" s="32">
        <f t="shared" si="34"/>
        <v>4514.7375000000002</v>
      </c>
      <c r="D135" s="32">
        <f t="shared" si="34"/>
        <v>4514.7375000000002</v>
      </c>
      <c r="E135" s="32">
        <f t="shared" si="35"/>
        <v>13544.212500000001</v>
      </c>
      <c r="G135" s="32">
        <f t="shared" si="36"/>
        <v>4514.7375000000002</v>
      </c>
      <c r="H135" s="32">
        <f t="shared" si="36"/>
        <v>4514.7375000000002</v>
      </c>
      <c r="I135" s="32">
        <f t="shared" si="36"/>
        <v>4514.7375000000002</v>
      </c>
      <c r="J135" s="32">
        <f t="shared" si="37"/>
        <v>13544.212500000001</v>
      </c>
      <c r="L135" s="21" t="s">
        <v>32</v>
      </c>
    </row>
    <row r="136" spans="1:13" x14ac:dyDescent="0.35">
      <c r="A136" s="21" t="s">
        <v>38</v>
      </c>
      <c r="B136" s="32">
        <f t="shared" si="34"/>
        <v>127.97544375000001</v>
      </c>
      <c r="C136" s="32">
        <f t="shared" si="34"/>
        <v>127.97544375000001</v>
      </c>
      <c r="D136" s="32">
        <f t="shared" si="34"/>
        <v>127.97544375000001</v>
      </c>
      <c r="E136" s="32">
        <f t="shared" si="35"/>
        <v>383.92633125000003</v>
      </c>
      <c r="G136" s="32">
        <f t="shared" si="36"/>
        <v>127.97544375000001</v>
      </c>
      <c r="H136" s="32">
        <f t="shared" si="36"/>
        <v>127.97544375000001</v>
      </c>
      <c r="I136" s="32">
        <f t="shared" si="36"/>
        <v>127.97544375000001</v>
      </c>
      <c r="J136" s="32">
        <f t="shared" si="37"/>
        <v>383.92633125000003</v>
      </c>
      <c r="L136" s="21" t="s">
        <v>32</v>
      </c>
    </row>
    <row r="137" spans="1:13" x14ac:dyDescent="0.35">
      <c r="A137" s="21" t="s">
        <v>37</v>
      </c>
      <c r="B137" s="32">
        <f t="shared" si="34"/>
        <v>109.97437500000002</v>
      </c>
      <c r="C137" s="32">
        <f t="shared" si="34"/>
        <v>109.97437500000002</v>
      </c>
      <c r="D137" s="32">
        <f t="shared" si="34"/>
        <v>109.97437500000002</v>
      </c>
      <c r="E137" s="32">
        <f t="shared" si="35"/>
        <v>329.92312500000008</v>
      </c>
      <c r="G137" s="32">
        <f t="shared" si="36"/>
        <v>109.97437500000002</v>
      </c>
      <c r="H137" s="32">
        <f t="shared" si="36"/>
        <v>109.97437500000002</v>
      </c>
      <c r="I137" s="32">
        <f t="shared" si="36"/>
        <v>109.97437500000002</v>
      </c>
      <c r="J137" s="32">
        <f t="shared" si="37"/>
        <v>329.92312500000008</v>
      </c>
      <c r="L137" s="21" t="s">
        <v>32</v>
      </c>
    </row>
    <row r="138" spans="1:13" x14ac:dyDescent="0.35">
      <c r="A138" s="76" t="s">
        <v>102</v>
      </c>
      <c r="B138" s="32">
        <f t="shared" si="34"/>
        <v>25.467750000000002</v>
      </c>
      <c r="C138" s="32">
        <f t="shared" si="34"/>
        <v>25.467750000000002</v>
      </c>
      <c r="D138" s="32">
        <f t="shared" si="34"/>
        <v>25.467750000000002</v>
      </c>
      <c r="E138" s="32">
        <f t="shared" si="35"/>
        <v>76.403250000000014</v>
      </c>
      <c r="G138" s="32">
        <f t="shared" si="36"/>
        <v>25.467750000000002</v>
      </c>
      <c r="H138" s="32">
        <f t="shared" si="36"/>
        <v>25.467750000000002</v>
      </c>
      <c r="I138" s="32">
        <f t="shared" si="36"/>
        <v>25.467750000000002</v>
      </c>
      <c r="J138" s="32">
        <f t="shared" si="37"/>
        <v>76.403250000000014</v>
      </c>
    </row>
    <row r="139" spans="1:13" x14ac:dyDescent="0.35">
      <c r="A139" s="21" t="s">
        <v>36</v>
      </c>
      <c r="B139" s="32">
        <f t="shared" si="34"/>
        <v>22.619992500000002</v>
      </c>
      <c r="C139" s="32">
        <f t="shared" si="34"/>
        <v>22.619992500000002</v>
      </c>
      <c r="D139" s="32">
        <f t="shared" si="34"/>
        <v>22.619992500000002</v>
      </c>
      <c r="E139" s="32">
        <f t="shared" si="35"/>
        <v>67.859977500000014</v>
      </c>
      <c r="G139" s="32">
        <f t="shared" si="36"/>
        <v>22.619992500000002</v>
      </c>
      <c r="H139" s="32">
        <f t="shared" si="36"/>
        <v>22.619992500000002</v>
      </c>
      <c r="I139" s="32">
        <f t="shared" si="36"/>
        <v>22.619992500000002</v>
      </c>
      <c r="J139" s="32">
        <f t="shared" si="37"/>
        <v>67.859977500000014</v>
      </c>
      <c r="L139" s="21" t="s">
        <v>32</v>
      </c>
    </row>
    <row r="140" spans="1:13" x14ac:dyDescent="0.35">
      <c r="A140" s="21" t="s">
        <v>35</v>
      </c>
      <c r="B140" s="32">
        <f t="shared" si="34"/>
        <v>78.174416250000021</v>
      </c>
      <c r="C140" s="32">
        <f t="shared" si="34"/>
        <v>78.174416250000021</v>
      </c>
      <c r="D140" s="32">
        <f t="shared" si="34"/>
        <v>78.174416250000021</v>
      </c>
      <c r="E140" s="32">
        <f t="shared" si="35"/>
        <v>234.52324875000005</v>
      </c>
      <c r="G140" s="32">
        <f t="shared" si="36"/>
        <v>78.174416250000021</v>
      </c>
      <c r="H140" s="32">
        <f t="shared" si="36"/>
        <v>78.174416250000021</v>
      </c>
      <c r="I140" s="32">
        <f t="shared" si="36"/>
        <v>78.174416250000021</v>
      </c>
      <c r="J140" s="32">
        <f t="shared" si="37"/>
        <v>234.52324875000005</v>
      </c>
      <c r="L140" s="21" t="s">
        <v>32</v>
      </c>
    </row>
    <row r="141" spans="1:13" x14ac:dyDescent="0.35">
      <c r="A141" s="21" t="s">
        <v>76</v>
      </c>
      <c r="B141" s="32">
        <f>B129*1.1</f>
        <v>0</v>
      </c>
      <c r="C141" s="32">
        <v>0</v>
      </c>
      <c r="D141" s="32">
        <v>0</v>
      </c>
      <c r="E141" s="32">
        <f t="shared" si="35"/>
        <v>0</v>
      </c>
      <c r="G141" s="32">
        <f>G129*1.05</f>
        <v>46.305000000000007</v>
      </c>
      <c r="H141" s="32">
        <v>0</v>
      </c>
      <c r="I141" s="32">
        <v>0</v>
      </c>
      <c r="J141" s="32">
        <f t="shared" si="37"/>
        <v>46.305000000000007</v>
      </c>
      <c r="L141" s="21" t="s">
        <v>32</v>
      </c>
    </row>
    <row r="142" spans="1:13" x14ac:dyDescent="0.35">
      <c r="A142" s="21" t="s">
        <v>77</v>
      </c>
      <c r="B142" s="32">
        <f>B130*1.1</f>
        <v>0</v>
      </c>
      <c r="C142" s="32">
        <f>C130*1.1</f>
        <v>0</v>
      </c>
      <c r="D142" s="32">
        <f>D130*1.1</f>
        <v>0</v>
      </c>
      <c r="E142" s="32">
        <f t="shared" si="35"/>
        <v>0</v>
      </c>
      <c r="G142" s="32">
        <f>G130*1.05</f>
        <v>10515.865500000002</v>
      </c>
      <c r="H142" s="32">
        <f>H130*1.05</f>
        <v>10515.865500000002</v>
      </c>
      <c r="I142" s="32">
        <f>I130*1.05</f>
        <v>10515.865500000002</v>
      </c>
      <c r="J142" s="32">
        <f t="shared" si="37"/>
        <v>31547.596500000007</v>
      </c>
      <c r="L142" s="21" t="s">
        <v>32</v>
      </c>
    </row>
    <row r="143" spans="1:13" x14ac:dyDescent="0.35">
      <c r="A143" s="21" t="s">
        <v>31</v>
      </c>
      <c r="B143" s="33">
        <f>SUM(B134:B142)</f>
        <v>5323.4774774999996</v>
      </c>
      <c r="C143" s="33">
        <f>SUM(C134:C142)</f>
        <v>5323.4774774999996</v>
      </c>
      <c r="D143" s="33">
        <f>SUM(D134:D142)</f>
        <v>5323.4774774999996</v>
      </c>
      <c r="E143" s="33">
        <f>SUM(E134:E142)</f>
        <v>15970.432432500002</v>
      </c>
      <c r="G143" s="33">
        <f>SUM(G134:G142)</f>
        <v>15885.647977500001</v>
      </c>
      <c r="H143" s="33">
        <f>SUM(H134:H142)</f>
        <v>15839.3429775</v>
      </c>
      <c r="I143" s="33">
        <f>SUM(I134:I142)</f>
        <v>15839.3429775</v>
      </c>
      <c r="J143" s="33">
        <f>SUM(J134:J142)</f>
        <v>47564.333932500012</v>
      </c>
    </row>
    <row r="144" spans="1:13" x14ac:dyDescent="0.35">
      <c r="G144" s="33"/>
      <c r="H144" s="33"/>
      <c r="I144" s="33"/>
      <c r="J144" s="33"/>
    </row>
    <row r="145" spans="1:13" x14ac:dyDescent="0.35">
      <c r="A145" s="28" t="s">
        <v>83</v>
      </c>
      <c r="B145" s="29" t="s">
        <v>43</v>
      </c>
      <c r="C145" s="30" t="s">
        <v>42</v>
      </c>
      <c r="D145" s="30" t="s">
        <v>41</v>
      </c>
      <c r="E145" s="31" t="s">
        <v>31</v>
      </c>
      <c r="F145" s="22"/>
      <c r="G145" s="29" t="s">
        <v>43</v>
      </c>
      <c r="H145" s="30" t="s">
        <v>42</v>
      </c>
      <c r="I145" s="30" t="s">
        <v>41</v>
      </c>
      <c r="J145" s="31" t="s">
        <v>31</v>
      </c>
      <c r="K145" s="22"/>
      <c r="L145" s="22"/>
      <c r="M145" s="22"/>
    </row>
    <row r="146" spans="1:13" x14ac:dyDescent="0.35">
      <c r="A146" s="21" t="s">
        <v>40</v>
      </c>
      <c r="B146" s="32">
        <f t="shared" ref="B146:D152" si="38">B134*1.05</f>
        <v>466.75440000000009</v>
      </c>
      <c r="C146" s="32">
        <f t="shared" si="38"/>
        <v>466.75440000000009</v>
      </c>
      <c r="D146" s="32">
        <f t="shared" si="38"/>
        <v>466.75440000000009</v>
      </c>
      <c r="E146" s="32">
        <f t="shared" ref="E146:E154" si="39">SUM(B146:D146)</f>
        <v>1400.2632000000003</v>
      </c>
      <c r="G146" s="32">
        <f t="shared" ref="G146:I152" si="40">G134*1.05</f>
        <v>466.75440000000009</v>
      </c>
      <c r="H146" s="32">
        <f t="shared" si="40"/>
        <v>466.75440000000009</v>
      </c>
      <c r="I146" s="32">
        <f t="shared" si="40"/>
        <v>466.75440000000009</v>
      </c>
      <c r="J146" s="32">
        <f t="shared" ref="J146:J154" si="41">SUM(G146:I146)</f>
        <v>1400.2632000000003</v>
      </c>
      <c r="L146" s="21" t="s">
        <v>32</v>
      </c>
    </row>
    <row r="147" spans="1:13" x14ac:dyDescent="0.35">
      <c r="A147" s="21" t="s">
        <v>39</v>
      </c>
      <c r="B147" s="32">
        <f t="shared" si="38"/>
        <v>4740.4743750000007</v>
      </c>
      <c r="C147" s="32">
        <f t="shared" si="38"/>
        <v>4740.4743750000007</v>
      </c>
      <c r="D147" s="32">
        <f t="shared" si="38"/>
        <v>4740.4743750000007</v>
      </c>
      <c r="E147" s="32">
        <f t="shared" si="39"/>
        <v>14221.423125000001</v>
      </c>
      <c r="G147" s="32">
        <f t="shared" si="40"/>
        <v>4740.4743750000007</v>
      </c>
      <c r="H147" s="32">
        <f t="shared" si="40"/>
        <v>4740.4743750000007</v>
      </c>
      <c r="I147" s="32">
        <f t="shared" si="40"/>
        <v>4740.4743750000007</v>
      </c>
      <c r="J147" s="32">
        <f t="shared" si="41"/>
        <v>14221.423125000001</v>
      </c>
      <c r="L147" s="21" t="s">
        <v>32</v>
      </c>
    </row>
    <row r="148" spans="1:13" x14ac:dyDescent="0.35">
      <c r="A148" s="21" t="s">
        <v>38</v>
      </c>
      <c r="B148" s="32">
        <f t="shared" si="38"/>
        <v>134.37421593750003</v>
      </c>
      <c r="C148" s="32">
        <f t="shared" si="38"/>
        <v>134.37421593750003</v>
      </c>
      <c r="D148" s="32">
        <f t="shared" si="38"/>
        <v>134.37421593750003</v>
      </c>
      <c r="E148" s="32">
        <f t="shared" si="39"/>
        <v>403.12264781250008</v>
      </c>
      <c r="G148" s="32">
        <f t="shared" si="40"/>
        <v>134.37421593750003</v>
      </c>
      <c r="H148" s="32">
        <f t="shared" si="40"/>
        <v>134.37421593750003</v>
      </c>
      <c r="I148" s="32">
        <f t="shared" si="40"/>
        <v>134.37421593750003</v>
      </c>
      <c r="J148" s="32">
        <f t="shared" si="41"/>
        <v>403.12264781250008</v>
      </c>
      <c r="L148" s="21" t="s">
        <v>32</v>
      </c>
    </row>
    <row r="149" spans="1:13" x14ac:dyDescent="0.35">
      <c r="A149" s="21" t="s">
        <v>37</v>
      </c>
      <c r="B149" s="32">
        <f t="shared" si="38"/>
        <v>115.47309375000003</v>
      </c>
      <c r="C149" s="32">
        <f t="shared" si="38"/>
        <v>115.47309375000003</v>
      </c>
      <c r="D149" s="32">
        <f t="shared" si="38"/>
        <v>115.47309375000003</v>
      </c>
      <c r="E149" s="32">
        <f t="shared" si="39"/>
        <v>346.4192812500001</v>
      </c>
      <c r="G149" s="32">
        <f t="shared" si="40"/>
        <v>115.47309375000003</v>
      </c>
      <c r="H149" s="32">
        <f t="shared" si="40"/>
        <v>115.47309375000003</v>
      </c>
      <c r="I149" s="32">
        <f t="shared" si="40"/>
        <v>115.47309375000003</v>
      </c>
      <c r="J149" s="32">
        <f t="shared" si="41"/>
        <v>346.4192812500001</v>
      </c>
      <c r="L149" s="21" t="s">
        <v>32</v>
      </c>
    </row>
    <row r="150" spans="1:13" x14ac:dyDescent="0.35">
      <c r="A150" s="76" t="s">
        <v>102</v>
      </c>
      <c r="B150" s="32">
        <f t="shared" si="38"/>
        <v>26.741137500000004</v>
      </c>
      <c r="C150" s="32">
        <f t="shared" si="38"/>
        <v>26.741137500000004</v>
      </c>
      <c r="D150" s="32">
        <f t="shared" si="38"/>
        <v>26.741137500000004</v>
      </c>
      <c r="E150" s="32">
        <f t="shared" si="39"/>
        <v>80.223412500000009</v>
      </c>
      <c r="G150" s="32">
        <f t="shared" si="40"/>
        <v>26.741137500000004</v>
      </c>
      <c r="H150" s="32">
        <f t="shared" si="40"/>
        <v>26.741137500000004</v>
      </c>
      <c r="I150" s="32">
        <f t="shared" si="40"/>
        <v>26.741137500000004</v>
      </c>
      <c r="J150" s="32">
        <f t="shared" si="41"/>
        <v>80.223412500000009</v>
      </c>
    </row>
    <row r="151" spans="1:13" x14ac:dyDescent="0.35">
      <c r="A151" s="21" t="s">
        <v>36</v>
      </c>
      <c r="B151" s="32">
        <f t="shared" si="38"/>
        <v>23.750992125000003</v>
      </c>
      <c r="C151" s="32">
        <f t="shared" si="38"/>
        <v>23.750992125000003</v>
      </c>
      <c r="D151" s="32">
        <f t="shared" si="38"/>
        <v>23.750992125000003</v>
      </c>
      <c r="E151" s="32">
        <f t="shared" si="39"/>
        <v>71.252976375000003</v>
      </c>
      <c r="G151" s="32">
        <f t="shared" si="40"/>
        <v>23.750992125000003</v>
      </c>
      <c r="H151" s="32">
        <f t="shared" si="40"/>
        <v>23.750992125000003</v>
      </c>
      <c r="I151" s="32">
        <f t="shared" si="40"/>
        <v>23.750992125000003</v>
      </c>
      <c r="J151" s="32">
        <f t="shared" si="41"/>
        <v>71.252976375000003</v>
      </c>
      <c r="L151" s="21" t="s">
        <v>32</v>
      </c>
    </row>
    <row r="152" spans="1:13" x14ac:dyDescent="0.35">
      <c r="A152" s="21" t="s">
        <v>35</v>
      </c>
      <c r="B152" s="32">
        <f t="shared" si="38"/>
        <v>82.083137062500029</v>
      </c>
      <c r="C152" s="32">
        <f t="shared" si="38"/>
        <v>82.083137062500029</v>
      </c>
      <c r="D152" s="32">
        <f t="shared" si="38"/>
        <v>82.083137062500029</v>
      </c>
      <c r="E152" s="32">
        <f t="shared" si="39"/>
        <v>246.24941118750007</v>
      </c>
      <c r="G152" s="32">
        <f t="shared" si="40"/>
        <v>82.083137062500029</v>
      </c>
      <c r="H152" s="32">
        <f t="shared" si="40"/>
        <v>82.083137062500029</v>
      </c>
      <c r="I152" s="32">
        <f t="shared" si="40"/>
        <v>82.083137062500029</v>
      </c>
      <c r="J152" s="32">
        <f t="shared" si="41"/>
        <v>246.24941118750007</v>
      </c>
      <c r="L152" s="21" t="s">
        <v>32</v>
      </c>
    </row>
    <row r="153" spans="1:13" x14ac:dyDescent="0.35">
      <c r="A153" s="21" t="s">
        <v>76</v>
      </c>
      <c r="B153" s="32">
        <f>B141*1.1</f>
        <v>0</v>
      </c>
      <c r="C153" s="32">
        <v>0</v>
      </c>
      <c r="D153" s="32">
        <v>0</v>
      </c>
      <c r="E153" s="32">
        <f t="shared" si="39"/>
        <v>0</v>
      </c>
      <c r="G153" s="32">
        <f>G141*1.05</f>
        <v>48.620250000000006</v>
      </c>
      <c r="H153" s="32">
        <v>0</v>
      </c>
      <c r="I153" s="32">
        <v>0</v>
      </c>
      <c r="J153" s="32">
        <f t="shared" si="41"/>
        <v>48.620250000000006</v>
      </c>
      <c r="L153" s="21" t="s">
        <v>32</v>
      </c>
    </row>
    <row r="154" spans="1:13" x14ac:dyDescent="0.35">
      <c r="A154" s="21" t="s">
        <v>77</v>
      </c>
      <c r="B154" s="32">
        <f>B142*1.1</f>
        <v>0</v>
      </c>
      <c r="C154" s="32">
        <f>C142*1.1</f>
        <v>0</v>
      </c>
      <c r="D154" s="32">
        <f>D142*1.1</f>
        <v>0</v>
      </c>
      <c r="E154" s="32">
        <f t="shared" si="39"/>
        <v>0</v>
      </c>
      <c r="G154" s="32">
        <f>G142*1.05</f>
        <v>11041.658775000002</v>
      </c>
      <c r="H154" s="32">
        <f>H142*1.05</f>
        <v>11041.658775000002</v>
      </c>
      <c r="I154" s="32">
        <f>I142*1.05</f>
        <v>11041.658775000002</v>
      </c>
      <c r="J154" s="32">
        <f t="shared" si="41"/>
        <v>33124.976325000003</v>
      </c>
      <c r="L154" s="21" t="s">
        <v>32</v>
      </c>
    </row>
    <row r="155" spans="1:13" x14ac:dyDescent="0.35">
      <c r="A155" s="21" t="s">
        <v>31</v>
      </c>
      <c r="B155" s="33">
        <f>SUM(B146:B154)</f>
        <v>5589.6513513750006</v>
      </c>
      <c r="C155" s="33">
        <f>SUM(C146:C154)</f>
        <v>5589.6513513750006</v>
      </c>
      <c r="D155" s="33">
        <f>SUM(D146:D154)</f>
        <v>5589.6513513750006</v>
      </c>
      <c r="E155" s="33">
        <f>SUM(E146:E154)</f>
        <v>16768.954054125003</v>
      </c>
      <c r="G155" s="33">
        <f>SUM(G146:G154)</f>
        <v>16679.930376375003</v>
      </c>
      <c r="H155" s="33">
        <f>SUM(H146:H154)</f>
        <v>16631.310126375003</v>
      </c>
      <c r="I155" s="33">
        <f>SUM(I146:I154)</f>
        <v>16631.310126375003</v>
      </c>
      <c r="J155" s="33">
        <f>SUM(J146:J154)</f>
        <v>49942.550629125006</v>
      </c>
    </row>
    <row r="156" spans="1:13" x14ac:dyDescent="0.35">
      <c r="G156" s="33"/>
      <c r="H156" s="33"/>
      <c r="I156" s="33"/>
      <c r="J156" s="33"/>
    </row>
    <row r="157" spans="1:13" x14ac:dyDescent="0.35">
      <c r="A157" s="28" t="s">
        <v>84</v>
      </c>
      <c r="B157" s="29" t="s">
        <v>43</v>
      </c>
      <c r="C157" s="30" t="s">
        <v>42</v>
      </c>
      <c r="D157" s="30" t="s">
        <v>41</v>
      </c>
      <c r="E157" s="31" t="s">
        <v>31</v>
      </c>
      <c r="F157" s="22"/>
      <c r="G157" s="29" t="s">
        <v>43</v>
      </c>
      <c r="H157" s="30" t="s">
        <v>42</v>
      </c>
      <c r="I157" s="30" t="s">
        <v>41</v>
      </c>
      <c r="J157" s="31" t="s">
        <v>31</v>
      </c>
      <c r="K157" s="22"/>
      <c r="L157" s="22"/>
      <c r="M157" s="22"/>
    </row>
    <row r="158" spans="1:13" x14ac:dyDescent="0.35">
      <c r="A158" s="21" t="s">
        <v>40</v>
      </c>
      <c r="B158" s="32">
        <f t="shared" ref="B158:D164" si="42">B146*1.05</f>
        <v>490.09212000000014</v>
      </c>
      <c r="C158" s="32">
        <f t="shared" si="42"/>
        <v>490.09212000000014</v>
      </c>
      <c r="D158" s="32">
        <f t="shared" si="42"/>
        <v>490.09212000000014</v>
      </c>
      <c r="E158" s="32">
        <f t="shared" ref="E158:E166" si="43">SUM(B158:D158)</f>
        <v>1470.2763600000003</v>
      </c>
      <c r="G158" s="32">
        <f t="shared" ref="G158:I164" si="44">G146*1.05</f>
        <v>490.09212000000014</v>
      </c>
      <c r="H158" s="32">
        <f t="shared" si="44"/>
        <v>490.09212000000014</v>
      </c>
      <c r="I158" s="32">
        <f t="shared" si="44"/>
        <v>490.09212000000014</v>
      </c>
      <c r="J158" s="32">
        <f t="shared" ref="J158:J166" si="45">SUM(G158:I158)</f>
        <v>1470.2763600000003</v>
      </c>
      <c r="L158" s="21" t="s">
        <v>32</v>
      </c>
    </row>
    <row r="159" spans="1:13" x14ac:dyDescent="0.35">
      <c r="A159" s="21" t="s">
        <v>39</v>
      </c>
      <c r="B159" s="32">
        <f t="shared" si="42"/>
        <v>4977.4980937500013</v>
      </c>
      <c r="C159" s="32">
        <f t="shared" si="42"/>
        <v>4977.4980937500013</v>
      </c>
      <c r="D159" s="32">
        <f t="shared" si="42"/>
        <v>4977.4980937500013</v>
      </c>
      <c r="E159" s="32">
        <f t="shared" si="43"/>
        <v>14932.494281250005</v>
      </c>
      <c r="G159" s="32">
        <f t="shared" si="44"/>
        <v>4977.4980937500013</v>
      </c>
      <c r="H159" s="32">
        <f t="shared" si="44"/>
        <v>4977.4980937500013</v>
      </c>
      <c r="I159" s="32">
        <f t="shared" si="44"/>
        <v>4977.4980937500013</v>
      </c>
      <c r="J159" s="32">
        <f t="shared" si="45"/>
        <v>14932.494281250005</v>
      </c>
      <c r="L159" s="21" t="s">
        <v>32</v>
      </c>
    </row>
    <row r="160" spans="1:13" x14ac:dyDescent="0.35">
      <c r="A160" s="21" t="s">
        <v>38</v>
      </c>
      <c r="B160" s="32">
        <f t="shared" si="42"/>
        <v>141.09292673437503</v>
      </c>
      <c r="C160" s="32">
        <f t="shared" si="42"/>
        <v>141.09292673437503</v>
      </c>
      <c r="D160" s="32">
        <f t="shared" si="42"/>
        <v>141.09292673437503</v>
      </c>
      <c r="E160" s="32">
        <f t="shared" si="43"/>
        <v>423.27878020312505</v>
      </c>
      <c r="G160" s="32">
        <f t="shared" si="44"/>
        <v>141.09292673437503</v>
      </c>
      <c r="H160" s="32">
        <f t="shared" si="44"/>
        <v>141.09292673437503</v>
      </c>
      <c r="I160" s="32">
        <f t="shared" si="44"/>
        <v>141.09292673437503</v>
      </c>
      <c r="J160" s="32">
        <f t="shared" si="45"/>
        <v>423.27878020312505</v>
      </c>
      <c r="L160" s="21" t="s">
        <v>32</v>
      </c>
    </row>
    <row r="161" spans="1:13" x14ac:dyDescent="0.35">
      <c r="A161" s="21" t="s">
        <v>37</v>
      </c>
      <c r="B161" s="32">
        <f t="shared" si="42"/>
        <v>121.24674843750005</v>
      </c>
      <c r="C161" s="32">
        <f t="shared" si="42"/>
        <v>121.24674843750005</v>
      </c>
      <c r="D161" s="32">
        <f t="shared" si="42"/>
        <v>121.24674843750005</v>
      </c>
      <c r="E161" s="32">
        <f t="shared" si="43"/>
        <v>363.74024531250012</v>
      </c>
      <c r="G161" s="32">
        <f t="shared" si="44"/>
        <v>121.24674843750005</v>
      </c>
      <c r="H161" s="32">
        <f t="shared" si="44"/>
        <v>121.24674843750005</v>
      </c>
      <c r="I161" s="32">
        <f t="shared" si="44"/>
        <v>121.24674843750005</v>
      </c>
      <c r="J161" s="32">
        <f t="shared" si="45"/>
        <v>363.74024531250012</v>
      </c>
      <c r="L161" s="21" t="s">
        <v>32</v>
      </c>
    </row>
    <row r="162" spans="1:13" x14ac:dyDescent="0.35">
      <c r="A162" s="76" t="s">
        <v>102</v>
      </c>
      <c r="B162" s="32">
        <f t="shared" si="42"/>
        <v>28.078194375000006</v>
      </c>
      <c r="C162" s="32">
        <f t="shared" si="42"/>
        <v>28.078194375000006</v>
      </c>
      <c r="D162" s="32">
        <f t="shared" si="42"/>
        <v>28.078194375000006</v>
      </c>
      <c r="E162" s="32">
        <f t="shared" si="43"/>
        <v>84.234583125000015</v>
      </c>
      <c r="G162" s="32">
        <f t="shared" si="44"/>
        <v>28.078194375000006</v>
      </c>
      <c r="H162" s="32">
        <f t="shared" si="44"/>
        <v>28.078194375000006</v>
      </c>
      <c r="I162" s="32">
        <f t="shared" si="44"/>
        <v>28.078194375000006</v>
      </c>
      <c r="J162" s="32">
        <f t="shared" si="45"/>
        <v>84.234583125000015</v>
      </c>
    </row>
    <row r="163" spans="1:13" x14ac:dyDescent="0.35">
      <c r="A163" s="21" t="s">
        <v>36</v>
      </c>
      <c r="B163" s="32">
        <f t="shared" si="42"/>
        <v>24.938541731250005</v>
      </c>
      <c r="C163" s="32">
        <f t="shared" si="42"/>
        <v>24.938541731250005</v>
      </c>
      <c r="D163" s="32">
        <f t="shared" si="42"/>
        <v>24.938541731250005</v>
      </c>
      <c r="E163" s="32">
        <f t="shared" si="43"/>
        <v>74.815625193750009</v>
      </c>
      <c r="G163" s="32">
        <f t="shared" si="44"/>
        <v>24.938541731250005</v>
      </c>
      <c r="H163" s="32">
        <f t="shared" si="44"/>
        <v>24.938541731250005</v>
      </c>
      <c r="I163" s="32">
        <f t="shared" si="44"/>
        <v>24.938541731250005</v>
      </c>
      <c r="J163" s="32">
        <f t="shared" si="45"/>
        <v>74.815625193750009</v>
      </c>
      <c r="L163" s="21" t="s">
        <v>32</v>
      </c>
    </row>
    <row r="164" spans="1:13" x14ac:dyDescent="0.35">
      <c r="A164" s="21" t="s">
        <v>35</v>
      </c>
      <c r="B164" s="32">
        <f t="shared" si="42"/>
        <v>86.187293915625034</v>
      </c>
      <c r="C164" s="32">
        <f t="shared" si="42"/>
        <v>86.187293915625034</v>
      </c>
      <c r="D164" s="32">
        <f t="shared" si="42"/>
        <v>86.187293915625034</v>
      </c>
      <c r="E164" s="32">
        <f t="shared" si="43"/>
        <v>258.56188174687509</v>
      </c>
      <c r="G164" s="32">
        <f t="shared" si="44"/>
        <v>86.187293915625034</v>
      </c>
      <c r="H164" s="32">
        <f t="shared" si="44"/>
        <v>86.187293915625034</v>
      </c>
      <c r="I164" s="32">
        <f t="shared" si="44"/>
        <v>86.187293915625034</v>
      </c>
      <c r="J164" s="32">
        <f t="shared" si="45"/>
        <v>258.56188174687509</v>
      </c>
      <c r="L164" s="21" t="s">
        <v>32</v>
      </c>
    </row>
    <row r="165" spans="1:13" x14ac:dyDescent="0.35">
      <c r="A165" s="21" t="s">
        <v>76</v>
      </c>
      <c r="B165" s="32">
        <f>B153*1.1</f>
        <v>0</v>
      </c>
      <c r="C165" s="32">
        <v>0</v>
      </c>
      <c r="D165" s="32">
        <v>0</v>
      </c>
      <c r="E165" s="32">
        <f t="shared" si="43"/>
        <v>0</v>
      </c>
      <c r="G165" s="32">
        <f>G153*1.05</f>
        <v>51.051262500000007</v>
      </c>
      <c r="H165" s="32">
        <v>0</v>
      </c>
      <c r="I165" s="32">
        <v>0</v>
      </c>
      <c r="J165" s="32">
        <f t="shared" si="45"/>
        <v>51.051262500000007</v>
      </c>
      <c r="L165" s="21" t="s">
        <v>32</v>
      </c>
    </row>
    <row r="166" spans="1:13" x14ac:dyDescent="0.35">
      <c r="A166" s="21" t="s">
        <v>77</v>
      </c>
      <c r="B166" s="32">
        <f>B153*1.1</f>
        <v>0</v>
      </c>
      <c r="C166" s="32">
        <f>C153*1.1</f>
        <v>0</v>
      </c>
      <c r="D166" s="32">
        <f>D153*1.1</f>
        <v>0</v>
      </c>
      <c r="E166" s="32">
        <f t="shared" si="43"/>
        <v>0</v>
      </c>
      <c r="G166" s="32">
        <f>G154*1.05</f>
        <v>11593.741713750002</v>
      </c>
      <c r="H166" s="32">
        <f>H154*1.05</f>
        <v>11593.741713750002</v>
      </c>
      <c r="I166" s="32">
        <f>I154*1.05</f>
        <v>11593.741713750002</v>
      </c>
      <c r="J166" s="32">
        <f t="shared" si="45"/>
        <v>34781.225141250005</v>
      </c>
      <c r="L166" s="21" t="s">
        <v>32</v>
      </c>
    </row>
    <row r="167" spans="1:13" x14ac:dyDescent="0.35">
      <c r="A167" s="21" t="s">
        <v>31</v>
      </c>
      <c r="B167" s="33">
        <f>SUM(B158:B166)</f>
        <v>5869.1339189437513</v>
      </c>
      <c r="C167" s="33">
        <f>SUM(C158:C166)</f>
        <v>5869.1339189437513</v>
      </c>
      <c r="D167" s="33">
        <f>SUM(D158:D166)</f>
        <v>5869.1339189437513</v>
      </c>
      <c r="E167" s="33">
        <f>SUM(E158:E166)</f>
        <v>17607.401756831252</v>
      </c>
      <c r="G167" s="33">
        <f>SUM(G158:G166)</f>
        <v>17513.926895193752</v>
      </c>
      <c r="H167" s="33">
        <f>SUM(H158:H166)</f>
        <v>17462.875632693751</v>
      </c>
      <c r="I167" s="33">
        <f>SUM(I158:I166)</f>
        <v>17462.875632693751</v>
      </c>
      <c r="J167" s="33">
        <f>SUM(J158:J166)</f>
        <v>52439.678160581258</v>
      </c>
    </row>
    <row r="168" spans="1:13" x14ac:dyDescent="0.35">
      <c r="G168" s="33"/>
      <c r="H168" s="33"/>
      <c r="I168" s="33"/>
      <c r="J168" s="33"/>
    </row>
    <row r="169" spans="1:13" x14ac:dyDescent="0.35">
      <c r="A169" s="28" t="s">
        <v>105</v>
      </c>
      <c r="B169" s="29" t="s">
        <v>43</v>
      </c>
      <c r="C169" s="30" t="s">
        <v>42</v>
      </c>
      <c r="D169" s="30" t="s">
        <v>41</v>
      </c>
      <c r="E169" s="31" t="s">
        <v>31</v>
      </c>
      <c r="F169" s="22"/>
      <c r="G169" s="29" t="s">
        <v>43</v>
      </c>
      <c r="H169" s="30" t="s">
        <v>42</v>
      </c>
      <c r="I169" s="30" t="s">
        <v>41</v>
      </c>
      <c r="J169" s="31" t="s">
        <v>31</v>
      </c>
      <c r="K169" s="22"/>
      <c r="L169" s="22"/>
      <c r="M169" s="22"/>
    </row>
    <row r="170" spans="1:13" x14ac:dyDescent="0.35">
      <c r="A170" s="21" t="s">
        <v>40</v>
      </c>
      <c r="B170" s="32">
        <f t="shared" ref="B170:D170" si="46">B158*1.05</f>
        <v>514.59672600000022</v>
      </c>
      <c r="C170" s="32">
        <f t="shared" si="46"/>
        <v>514.59672600000022</v>
      </c>
      <c r="D170" s="32">
        <f t="shared" si="46"/>
        <v>514.59672600000022</v>
      </c>
      <c r="E170" s="32">
        <f t="shared" ref="E170:E178" si="47">SUM(B170:D170)</f>
        <v>1543.7901780000007</v>
      </c>
      <c r="G170" s="32">
        <f t="shared" ref="G170:I170" si="48">G158*1.05</f>
        <v>514.59672600000022</v>
      </c>
      <c r="H170" s="32">
        <f t="shared" si="48"/>
        <v>514.59672600000022</v>
      </c>
      <c r="I170" s="32">
        <f t="shared" si="48"/>
        <v>514.59672600000022</v>
      </c>
      <c r="J170" s="32">
        <f t="shared" ref="J170:J178" si="49">SUM(G170:I170)</f>
        <v>1543.7901780000007</v>
      </c>
      <c r="L170" s="21" t="s">
        <v>32</v>
      </c>
    </row>
    <row r="171" spans="1:13" x14ac:dyDescent="0.35">
      <c r="A171" s="21" t="s">
        <v>39</v>
      </c>
      <c r="B171" s="32">
        <f t="shared" ref="B171:D171" si="50">B159*1.05</f>
        <v>5226.3729984375013</v>
      </c>
      <c r="C171" s="32">
        <f t="shared" si="50"/>
        <v>5226.3729984375013</v>
      </c>
      <c r="D171" s="32">
        <f t="shared" si="50"/>
        <v>5226.3729984375013</v>
      </c>
      <c r="E171" s="32">
        <f t="shared" si="47"/>
        <v>15679.118995312503</v>
      </c>
      <c r="G171" s="32">
        <f t="shared" ref="G171:I171" si="51">G159*1.05</f>
        <v>5226.3729984375013</v>
      </c>
      <c r="H171" s="32">
        <f t="shared" si="51"/>
        <v>5226.3729984375013</v>
      </c>
      <c r="I171" s="32">
        <f t="shared" si="51"/>
        <v>5226.3729984375013</v>
      </c>
      <c r="J171" s="32">
        <f t="shared" si="49"/>
        <v>15679.118995312503</v>
      </c>
      <c r="L171" s="21" t="s">
        <v>32</v>
      </c>
    </row>
    <row r="172" spans="1:13" x14ac:dyDescent="0.35">
      <c r="A172" s="21" t="s">
        <v>38</v>
      </c>
      <c r="B172" s="32">
        <f t="shared" ref="B172:D172" si="52">B160*1.05</f>
        <v>148.14757307109377</v>
      </c>
      <c r="C172" s="32">
        <f t="shared" si="52"/>
        <v>148.14757307109377</v>
      </c>
      <c r="D172" s="32">
        <f t="shared" si="52"/>
        <v>148.14757307109377</v>
      </c>
      <c r="E172" s="32">
        <f t="shared" si="47"/>
        <v>444.44271921328129</v>
      </c>
      <c r="G172" s="32">
        <f t="shared" ref="G172:I172" si="53">G160*1.05</f>
        <v>148.14757307109377</v>
      </c>
      <c r="H172" s="32">
        <f t="shared" si="53"/>
        <v>148.14757307109377</v>
      </c>
      <c r="I172" s="32">
        <f t="shared" si="53"/>
        <v>148.14757307109377</v>
      </c>
      <c r="J172" s="32">
        <f t="shared" si="49"/>
        <v>444.44271921328129</v>
      </c>
      <c r="L172" s="21" t="s">
        <v>32</v>
      </c>
    </row>
    <row r="173" spans="1:13" x14ac:dyDescent="0.35">
      <c r="A173" s="21" t="s">
        <v>37</v>
      </c>
      <c r="B173" s="32">
        <f t="shared" ref="B173:D173" si="54">B161*1.05</f>
        <v>127.30908585937506</v>
      </c>
      <c r="C173" s="32">
        <f t="shared" si="54"/>
        <v>127.30908585937506</v>
      </c>
      <c r="D173" s="32">
        <f t="shared" si="54"/>
        <v>127.30908585937506</v>
      </c>
      <c r="E173" s="32">
        <f t="shared" si="47"/>
        <v>381.92725757812519</v>
      </c>
      <c r="G173" s="32">
        <f t="shared" ref="G173:I173" si="55">G161*1.05</f>
        <v>127.30908585937506</v>
      </c>
      <c r="H173" s="32">
        <f t="shared" si="55"/>
        <v>127.30908585937506</v>
      </c>
      <c r="I173" s="32">
        <f t="shared" si="55"/>
        <v>127.30908585937506</v>
      </c>
      <c r="J173" s="32">
        <f t="shared" si="49"/>
        <v>381.92725757812519</v>
      </c>
      <c r="L173" s="21" t="s">
        <v>32</v>
      </c>
    </row>
    <row r="174" spans="1:13" x14ac:dyDescent="0.35">
      <c r="A174" s="76" t="s">
        <v>102</v>
      </c>
      <c r="B174" s="32">
        <f t="shared" ref="B174:D174" si="56">B162*1.05</f>
        <v>29.482104093750007</v>
      </c>
      <c r="C174" s="32">
        <f t="shared" si="56"/>
        <v>29.482104093750007</v>
      </c>
      <c r="D174" s="32">
        <f t="shared" si="56"/>
        <v>29.482104093750007</v>
      </c>
      <c r="E174" s="32">
        <f t="shared" si="47"/>
        <v>88.446312281250016</v>
      </c>
      <c r="G174" s="32">
        <f t="shared" ref="G174:I174" si="57">G162*1.05</f>
        <v>29.482104093750007</v>
      </c>
      <c r="H174" s="32">
        <f t="shared" si="57"/>
        <v>29.482104093750007</v>
      </c>
      <c r="I174" s="32">
        <f t="shared" si="57"/>
        <v>29.482104093750007</v>
      </c>
      <c r="J174" s="32">
        <f t="shared" si="49"/>
        <v>88.446312281250016</v>
      </c>
    </row>
    <row r="175" spans="1:13" x14ac:dyDescent="0.35">
      <c r="A175" s="21" t="s">
        <v>36</v>
      </c>
      <c r="B175" s="32">
        <f t="shared" ref="B175:D175" si="58">B163*1.05</f>
        <v>26.185468817812506</v>
      </c>
      <c r="C175" s="32">
        <f t="shared" si="58"/>
        <v>26.185468817812506</v>
      </c>
      <c r="D175" s="32">
        <f t="shared" si="58"/>
        <v>26.185468817812506</v>
      </c>
      <c r="E175" s="32">
        <f t="shared" si="47"/>
        <v>78.556406453437518</v>
      </c>
      <c r="G175" s="32">
        <f t="shared" ref="G175:I175" si="59">G163*1.05</f>
        <v>26.185468817812506</v>
      </c>
      <c r="H175" s="32">
        <f t="shared" si="59"/>
        <v>26.185468817812506</v>
      </c>
      <c r="I175" s="32">
        <f t="shared" si="59"/>
        <v>26.185468817812506</v>
      </c>
      <c r="J175" s="32">
        <f t="shared" si="49"/>
        <v>78.556406453437518</v>
      </c>
      <c r="L175" s="21" t="s">
        <v>32</v>
      </c>
    </row>
    <row r="176" spans="1:13" x14ac:dyDescent="0.35">
      <c r="A176" s="21" t="s">
        <v>35</v>
      </c>
      <c r="B176" s="32">
        <f t="shared" ref="B176:D176" si="60">B164*1.05</f>
        <v>90.496658611406289</v>
      </c>
      <c r="C176" s="32">
        <f t="shared" si="60"/>
        <v>90.496658611406289</v>
      </c>
      <c r="D176" s="32">
        <f t="shared" si="60"/>
        <v>90.496658611406289</v>
      </c>
      <c r="E176" s="32">
        <f t="shared" si="47"/>
        <v>271.48997583421885</v>
      </c>
      <c r="G176" s="32">
        <f t="shared" ref="G176:I176" si="61">G164*1.05</f>
        <v>90.496658611406289</v>
      </c>
      <c r="H176" s="32">
        <f t="shared" si="61"/>
        <v>90.496658611406289</v>
      </c>
      <c r="I176" s="32">
        <f t="shared" si="61"/>
        <v>90.496658611406289</v>
      </c>
      <c r="J176" s="32">
        <f t="shared" si="49"/>
        <v>271.48997583421885</v>
      </c>
      <c r="L176" s="21" t="s">
        <v>32</v>
      </c>
    </row>
    <row r="177" spans="1:12" x14ac:dyDescent="0.35">
      <c r="A177" s="21" t="s">
        <v>76</v>
      </c>
      <c r="B177" s="32">
        <f>B165*1.1</f>
        <v>0</v>
      </c>
      <c r="C177" s="32">
        <v>0</v>
      </c>
      <c r="D177" s="32">
        <v>0</v>
      </c>
      <c r="E177" s="32">
        <f t="shared" si="47"/>
        <v>0</v>
      </c>
      <c r="G177" s="32">
        <f>G165*1.05</f>
        <v>53.603825625000013</v>
      </c>
      <c r="H177" s="32">
        <v>0</v>
      </c>
      <c r="I177" s="32">
        <v>0</v>
      </c>
      <c r="J177" s="32">
        <f t="shared" si="49"/>
        <v>53.603825625000013</v>
      </c>
      <c r="L177" s="21" t="s">
        <v>32</v>
      </c>
    </row>
    <row r="178" spans="1:12" x14ac:dyDescent="0.35">
      <c r="A178" s="21" t="s">
        <v>77</v>
      </c>
      <c r="B178" s="32">
        <f>B165*1.1</f>
        <v>0</v>
      </c>
      <c r="C178" s="32">
        <f>C165*1.1</f>
        <v>0</v>
      </c>
      <c r="D178" s="32">
        <f>D165*1.1</f>
        <v>0</v>
      </c>
      <c r="E178" s="32">
        <f t="shared" si="47"/>
        <v>0</v>
      </c>
      <c r="G178" s="32">
        <f>G166*1.05</f>
        <v>12173.428799437503</v>
      </c>
      <c r="H178" s="32">
        <f>H166*1.05</f>
        <v>12173.428799437503</v>
      </c>
      <c r="I178" s="32">
        <f>I166*1.05</f>
        <v>12173.428799437503</v>
      </c>
      <c r="J178" s="32">
        <f t="shared" si="49"/>
        <v>36520.286398312506</v>
      </c>
      <c r="L178" s="21" t="s">
        <v>32</v>
      </c>
    </row>
    <row r="179" spans="1:12" x14ac:dyDescent="0.35">
      <c r="A179" s="21" t="s">
        <v>31</v>
      </c>
      <c r="B179" s="33">
        <f>SUM(B170:B178)</f>
        <v>6162.5906148909398</v>
      </c>
      <c r="C179" s="33">
        <f>SUM(C170:C178)</f>
        <v>6162.5906148909398</v>
      </c>
      <c r="D179" s="33">
        <f>SUM(D170:D178)</f>
        <v>6162.5906148909398</v>
      </c>
      <c r="E179" s="33">
        <f>SUM(E170:E178)</f>
        <v>18487.771844672814</v>
      </c>
      <c r="G179" s="33">
        <f>SUM(G170:G178)</f>
        <v>18389.623239953442</v>
      </c>
      <c r="H179" s="33">
        <f>SUM(H170:H178)</f>
        <v>18336.019414328443</v>
      </c>
      <c r="I179" s="33">
        <f>SUM(I170:I178)</f>
        <v>18336.019414328443</v>
      </c>
      <c r="J179" s="33">
        <f>SUM(J170:J178)</f>
        <v>55061.66206861032</v>
      </c>
    </row>
    <row r="180" spans="1:12" x14ac:dyDescent="0.35">
      <c r="G180" s="33"/>
      <c r="H180" s="33"/>
      <c r="I180" s="33"/>
      <c r="J180" s="33"/>
    </row>
    <row r="181" spans="1:12" customFormat="1" x14ac:dyDescent="0.35">
      <c r="A181" s="57" t="s">
        <v>58</v>
      </c>
      <c r="B181" s="58" t="s">
        <v>43</v>
      </c>
      <c r="C181" s="58" t="s">
        <v>42</v>
      </c>
      <c r="D181" s="58" t="s">
        <v>41</v>
      </c>
      <c r="E181" s="58" t="s">
        <v>31</v>
      </c>
      <c r="F181" s="59"/>
      <c r="G181" s="58" t="s">
        <v>43</v>
      </c>
      <c r="H181" s="58" t="s">
        <v>42</v>
      </c>
      <c r="I181" s="58" t="s">
        <v>41</v>
      </c>
      <c r="J181" s="60" t="s">
        <v>31</v>
      </c>
    </row>
    <row r="182" spans="1:12" customFormat="1" ht="13.5" hidden="1" x14ac:dyDescent="0.3">
      <c r="A182" s="50" t="s">
        <v>59</v>
      </c>
      <c r="B182" s="65">
        <v>0</v>
      </c>
      <c r="C182" s="65">
        <v>0</v>
      </c>
      <c r="D182" s="65">
        <f>SUM(D30)</f>
        <v>4340.21</v>
      </c>
      <c r="E182" s="65">
        <f>SUM(B182:D182)</f>
        <v>4340.21</v>
      </c>
      <c r="F182" s="51"/>
      <c r="G182" s="65">
        <v>0</v>
      </c>
      <c r="H182" s="65">
        <v>0</v>
      </c>
      <c r="I182" s="65">
        <v>0</v>
      </c>
      <c r="J182" s="66">
        <v>0</v>
      </c>
    </row>
    <row r="183" spans="1:12" customFormat="1" ht="13.5" hidden="1" x14ac:dyDescent="0.3">
      <c r="A183" s="52" t="s">
        <v>60</v>
      </c>
      <c r="B183" s="54">
        <f>SUM(B41)</f>
        <v>4557.2205000000004</v>
      </c>
      <c r="C183" s="54">
        <f>SUM(C41)</f>
        <v>4557.2205000000004</v>
      </c>
      <c r="D183" s="54">
        <f>SUM(D41)</f>
        <v>4557.2205000000004</v>
      </c>
      <c r="E183" s="54">
        <f>SUM(E41)</f>
        <v>13671.6615</v>
      </c>
      <c r="F183" s="53"/>
      <c r="G183" s="54">
        <f>SUM(G41)</f>
        <v>11779.120500000001</v>
      </c>
      <c r="H183" s="54">
        <f>SUM(H41)</f>
        <v>11736.070500000002</v>
      </c>
      <c r="I183" s="54">
        <f>SUM(I41)</f>
        <v>11736.070500000002</v>
      </c>
      <c r="J183" s="55">
        <f t="shared" ref="J183:J194" si="62">SUM(G183:I183)</f>
        <v>35251.261500000008</v>
      </c>
    </row>
    <row r="184" spans="1:12" customFormat="1" ht="13.5" hidden="1" x14ac:dyDescent="0.3">
      <c r="A184" s="52" t="s">
        <v>61</v>
      </c>
      <c r="B184" s="54">
        <f>SUM(B51)</f>
        <v>4482.0599999999995</v>
      </c>
      <c r="C184" s="54">
        <f>SUM(C51)</f>
        <v>4482.0599999999995</v>
      </c>
      <c r="D184" s="54">
        <f>SUM(D51)</f>
        <v>4482.0599999999995</v>
      </c>
      <c r="E184" s="54">
        <f>SUM(E51)</f>
        <v>13446.179999999998</v>
      </c>
      <c r="F184" s="53"/>
      <c r="G184" s="54">
        <f>SUM(G51)</f>
        <v>11779.262500000001</v>
      </c>
      <c r="H184" s="54">
        <f>SUM(H51)</f>
        <v>11734.06</v>
      </c>
      <c r="I184" s="54">
        <f>SUM(I51)</f>
        <v>11734.06</v>
      </c>
      <c r="J184" s="55">
        <f t="shared" si="62"/>
        <v>35247.3825</v>
      </c>
    </row>
    <row r="185" spans="1:12" customFormat="1" ht="13.5" hidden="1" x14ac:dyDescent="0.3">
      <c r="A185" s="50" t="s">
        <v>65</v>
      </c>
      <c r="B185" s="65">
        <f>SUM(B62)</f>
        <v>4465.6200000000008</v>
      </c>
      <c r="C185" s="65">
        <f>SUM(C62)</f>
        <v>4465.6200000000008</v>
      </c>
      <c r="D185" s="65">
        <f>SUM(D62)</f>
        <v>4465.6200000000008</v>
      </c>
      <c r="E185" s="65">
        <f t="shared" ref="E185:E194" si="63">SUM(B185:D185)</f>
        <v>13396.860000000002</v>
      </c>
      <c r="F185" s="51"/>
      <c r="G185" s="65">
        <f>SUM(G62)</f>
        <v>11977.62</v>
      </c>
      <c r="H185" s="65">
        <f>SUM(H62)</f>
        <v>11936.62</v>
      </c>
      <c r="I185" s="65">
        <f>SUM(I62)</f>
        <v>11936.62</v>
      </c>
      <c r="J185" s="66">
        <f t="shared" si="62"/>
        <v>35850.86</v>
      </c>
    </row>
    <row r="186" spans="1:12" customFormat="1" ht="13.5" hidden="1" x14ac:dyDescent="0.3">
      <c r="A186" s="52" t="s">
        <v>66</v>
      </c>
      <c r="B186" s="54">
        <f>SUM(B73)</f>
        <v>4488.95</v>
      </c>
      <c r="C186" s="54">
        <f>SUM(C73)</f>
        <v>4488.95</v>
      </c>
      <c r="D186" s="54">
        <f>SUM(D73)</f>
        <v>4488.95</v>
      </c>
      <c r="E186" s="54">
        <f t="shared" si="63"/>
        <v>13466.849999999999</v>
      </c>
      <c r="F186" s="53"/>
      <c r="G186" s="54">
        <f>SUM(G73)</f>
        <v>12766.95</v>
      </c>
      <c r="H186" s="54">
        <f>SUM(H73)</f>
        <v>12726.95</v>
      </c>
      <c r="I186" s="54">
        <f>SUM(I73)</f>
        <v>12726.95</v>
      </c>
      <c r="J186" s="55">
        <f t="shared" si="62"/>
        <v>38220.850000000006</v>
      </c>
    </row>
    <row r="187" spans="1:12" customFormat="1" ht="13.5" hidden="1" x14ac:dyDescent="0.3">
      <c r="A187" s="50" t="s">
        <v>67</v>
      </c>
      <c r="B187" s="65">
        <f>SUM(B84)</f>
        <v>4713.3975000000009</v>
      </c>
      <c r="C187" s="65">
        <f>SUM(C84)</f>
        <v>4713.3975000000009</v>
      </c>
      <c r="D187" s="65">
        <f>SUM(D84)</f>
        <v>4713.3975000000009</v>
      </c>
      <c r="E187" s="65">
        <f t="shared" si="63"/>
        <v>14140.192500000003</v>
      </c>
      <c r="F187" s="51"/>
      <c r="G187" s="65">
        <f>SUM(G84)</f>
        <v>13405.297500000001</v>
      </c>
      <c r="H187" s="65">
        <f>SUM(H84)</f>
        <v>13363.297500000001</v>
      </c>
      <c r="I187" s="65">
        <f>SUM(I84)</f>
        <v>13363.297500000001</v>
      </c>
      <c r="J187" s="66">
        <f t="shared" si="62"/>
        <v>40131.892500000002</v>
      </c>
    </row>
    <row r="188" spans="1:12" hidden="1" x14ac:dyDescent="0.35">
      <c r="A188" s="50" t="s">
        <v>85</v>
      </c>
      <c r="B188" s="70">
        <f>SUM(B95)</f>
        <v>4492.96</v>
      </c>
      <c r="C188" s="70">
        <f>SUM(C95)</f>
        <v>4492.96</v>
      </c>
      <c r="D188" s="70">
        <f>SUM(D95)</f>
        <v>4492.96</v>
      </c>
      <c r="E188" s="70">
        <f t="shared" si="63"/>
        <v>13478.880000000001</v>
      </c>
      <c r="F188" s="71"/>
      <c r="G188" s="70">
        <f>SUM(G95)</f>
        <v>13183.96</v>
      </c>
      <c r="H188" s="70">
        <f>SUM(H95)</f>
        <v>13143.96</v>
      </c>
      <c r="I188" s="70">
        <f>SUM(I95)</f>
        <v>13143.96</v>
      </c>
      <c r="J188" s="72">
        <f t="shared" si="62"/>
        <v>39471.879999999997</v>
      </c>
    </row>
    <row r="189" spans="1:12" hidden="1" x14ac:dyDescent="0.35">
      <c r="A189" s="52" t="s">
        <v>86</v>
      </c>
      <c r="B189" s="61">
        <f>SUM(B107)</f>
        <v>4598.62</v>
      </c>
      <c r="C189" s="61">
        <f>SUM(C107)</f>
        <v>4598.62</v>
      </c>
      <c r="D189" s="61">
        <f>SUM(D107)</f>
        <v>4598.62</v>
      </c>
      <c r="E189" s="61">
        <f t="shared" si="63"/>
        <v>13795.86</v>
      </c>
      <c r="F189" s="62"/>
      <c r="G189" s="61">
        <f>SUM(G107)</f>
        <v>13722.619999999999</v>
      </c>
      <c r="H189" s="61">
        <f>SUM(H107)</f>
        <v>13682.619999999999</v>
      </c>
      <c r="I189" s="61">
        <f>SUM(I107)</f>
        <v>13682.619999999999</v>
      </c>
      <c r="J189" s="67">
        <f t="shared" si="62"/>
        <v>41087.86</v>
      </c>
    </row>
    <row r="190" spans="1:12" x14ac:dyDescent="0.35">
      <c r="A190" s="50" t="s">
        <v>87</v>
      </c>
      <c r="B190" s="70">
        <f>SUM(B119)</f>
        <v>4828.5510000000004</v>
      </c>
      <c r="C190" s="70">
        <f>SUM(C119)</f>
        <v>4828.5510000000004</v>
      </c>
      <c r="D190" s="70">
        <f>SUM(D119)</f>
        <v>4828.5510000000004</v>
      </c>
      <c r="E190" s="70">
        <f t="shared" si="63"/>
        <v>14485.653000000002</v>
      </c>
      <c r="F190" s="71"/>
      <c r="G190" s="70">
        <f>SUM(G119)</f>
        <v>14408.751</v>
      </c>
      <c r="H190" s="70">
        <f>SUM(H119)</f>
        <v>14366.751</v>
      </c>
      <c r="I190" s="70">
        <f>SUM(I119)</f>
        <v>14366.751</v>
      </c>
      <c r="J190" s="72">
        <f t="shared" si="62"/>
        <v>43142.252999999997</v>
      </c>
    </row>
    <row r="191" spans="1:12" x14ac:dyDescent="0.35">
      <c r="A191" s="52" t="s">
        <v>88</v>
      </c>
      <c r="B191" s="78">
        <f>SUM(B131)</f>
        <v>5069.9785499999998</v>
      </c>
      <c r="C191" s="78">
        <f>SUM(C131)</f>
        <v>5069.9785499999998</v>
      </c>
      <c r="D191" s="78">
        <f>SUM(D131)</f>
        <v>5069.9785499999998</v>
      </c>
      <c r="E191" s="78">
        <f t="shared" si="63"/>
        <v>15209.935649999999</v>
      </c>
      <c r="F191" s="79"/>
      <c r="G191" s="78">
        <f>SUM(G131)</f>
        <v>15129.188550000001</v>
      </c>
      <c r="H191" s="78">
        <f>SUM(H131)</f>
        <v>15085.08855</v>
      </c>
      <c r="I191" s="78">
        <f>SUM(I131)</f>
        <v>15085.08855</v>
      </c>
      <c r="J191" s="67">
        <f t="shared" si="62"/>
        <v>45299.36565</v>
      </c>
    </row>
    <row r="192" spans="1:12" x14ac:dyDescent="0.35">
      <c r="A192" s="52" t="s">
        <v>89</v>
      </c>
      <c r="B192" s="78">
        <f>SUM(B143)</f>
        <v>5323.4774774999996</v>
      </c>
      <c r="C192" s="78">
        <f>SUM(C143)</f>
        <v>5323.4774774999996</v>
      </c>
      <c r="D192" s="78">
        <f>SUM(D143)</f>
        <v>5323.4774774999996</v>
      </c>
      <c r="E192" s="78">
        <f t="shared" si="63"/>
        <v>15970.432432499998</v>
      </c>
      <c r="F192" s="79"/>
      <c r="G192" s="78">
        <f>SUM(G143)</f>
        <v>15885.647977500001</v>
      </c>
      <c r="H192" s="78">
        <f>SUM(H143)</f>
        <v>15839.3429775</v>
      </c>
      <c r="I192" s="78">
        <f>SUM(I143)</f>
        <v>15839.3429775</v>
      </c>
      <c r="J192" s="67">
        <f t="shared" si="62"/>
        <v>47564.333932499998</v>
      </c>
    </row>
    <row r="193" spans="1:10" x14ac:dyDescent="0.35">
      <c r="A193" s="52" t="s">
        <v>90</v>
      </c>
      <c r="B193" s="78">
        <f>SUM(B155)</f>
        <v>5589.6513513750006</v>
      </c>
      <c r="C193" s="78">
        <f>SUM(C155)</f>
        <v>5589.6513513750006</v>
      </c>
      <c r="D193" s="78">
        <f>SUM(D155)</f>
        <v>5589.6513513750006</v>
      </c>
      <c r="E193" s="78">
        <f t="shared" si="63"/>
        <v>16768.954054125003</v>
      </c>
      <c r="F193" s="79"/>
      <c r="G193" s="78">
        <f>SUM(G155)</f>
        <v>16679.930376375003</v>
      </c>
      <c r="H193" s="78">
        <f>SUM(H155)</f>
        <v>16631.310126375003</v>
      </c>
      <c r="I193" s="78">
        <f>SUM(I155)</f>
        <v>16631.310126375003</v>
      </c>
      <c r="J193" s="67">
        <f t="shared" si="62"/>
        <v>49942.550629125006</v>
      </c>
    </row>
    <row r="194" spans="1:10" x14ac:dyDescent="0.35">
      <c r="A194" s="52" t="s">
        <v>91</v>
      </c>
      <c r="B194" s="78">
        <f>SUM(B167)</f>
        <v>5869.1339189437513</v>
      </c>
      <c r="C194" s="78">
        <f>SUM(C167)</f>
        <v>5869.1339189437513</v>
      </c>
      <c r="D194" s="78">
        <f>SUM(D167)</f>
        <v>5869.1339189437513</v>
      </c>
      <c r="E194" s="78">
        <f t="shared" si="63"/>
        <v>17607.401756831256</v>
      </c>
      <c r="F194" s="79"/>
      <c r="G194" s="78">
        <f>SUM(G167)</f>
        <v>17513.926895193752</v>
      </c>
      <c r="H194" s="78">
        <f>SUM(H167)</f>
        <v>17462.875632693751</v>
      </c>
      <c r="I194" s="78">
        <f>SUM(I167)</f>
        <v>17462.875632693751</v>
      </c>
      <c r="J194" s="67">
        <f t="shared" si="62"/>
        <v>52439.67816058125</v>
      </c>
    </row>
    <row r="195" spans="1:10" x14ac:dyDescent="0.35">
      <c r="A195" s="56" t="s">
        <v>106</v>
      </c>
      <c r="B195" s="63">
        <f>SUM(B179)</f>
        <v>6162.5906148909398</v>
      </c>
      <c r="C195" s="63">
        <f>SUM(C179)</f>
        <v>6162.5906148909398</v>
      </c>
      <c r="D195" s="63">
        <f>SUM(D179)</f>
        <v>6162.5906148909398</v>
      </c>
      <c r="E195" s="63">
        <f t="shared" ref="E195" si="64">SUM(B195:D195)</f>
        <v>18487.771844672818</v>
      </c>
      <c r="F195" s="64"/>
      <c r="G195" s="63">
        <f>SUM(G179)</f>
        <v>18389.623239953442</v>
      </c>
      <c r="H195" s="63">
        <f>SUM(H179)</f>
        <v>18336.019414328443</v>
      </c>
      <c r="I195" s="63">
        <f>SUM(I179)</f>
        <v>18336.019414328443</v>
      </c>
      <c r="J195" s="68">
        <f t="shared" ref="J195" si="65">SUM(G195:I195)</f>
        <v>55061.662068610327</v>
      </c>
    </row>
    <row r="196" spans="1:10" x14ac:dyDescent="0.35">
      <c r="A196" s="53"/>
      <c r="B196" s="61"/>
      <c r="C196" s="61"/>
      <c r="D196" s="61"/>
      <c r="E196" s="61"/>
      <c r="F196" s="62"/>
      <c r="G196" s="61"/>
      <c r="H196" s="61"/>
      <c r="I196" s="61"/>
      <c r="J196" s="61"/>
    </row>
    <row r="198" spans="1:10" x14ac:dyDescent="0.35">
      <c r="A198" s="77" t="s">
        <v>101</v>
      </c>
    </row>
    <row r="199" spans="1:10" x14ac:dyDescent="0.35">
      <c r="A199" s="77" t="s">
        <v>103</v>
      </c>
    </row>
  </sheetData>
  <mergeCells count="2">
    <mergeCell ref="B1:E1"/>
    <mergeCell ref="G1:J1"/>
  </mergeCells>
  <hyperlinks>
    <hyperlink ref="A198" r:id="rId1" xr:uid="{00000000-0004-0000-0400-000000000000}"/>
    <hyperlink ref="A199" r:id="rId2" xr:uid="{00000000-0004-0000-0400-000001000000}"/>
  </hyperlinks>
  <pageMargins left="0.7" right="0.7" top="0.75" bottom="0.75" header="0.3" footer="0.3"/>
  <pageSetup scale="53" orientation="portrait" horizontalDpi="90" verticalDpi="9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8"/>
  <sheetViews>
    <sheetView topLeftCell="A76" zoomScale="110" zoomScaleNormal="110" workbookViewId="0">
      <selection activeCell="B61" sqref="B61"/>
    </sheetView>
  </sheetViews>
  <sheetFormatPr defaultColWidth="7.69140625" defaultRowHeight="14.5" x14ac:dyDescent="0.35"/>
  <cols>
    <col min="1" max="1" width="39.69140625" style="21" customWidth="1"/>
    <col min="2" max="2" width="9.07421875" style="33" bestFit="1" customWidth="1"/>
    <col min="3" max="4" width="9.3828125" style="33" customWidth="1"/>
    <col min="5" max="5" width="10.07421875" style="33" bestFit="1" customWidth="1"/>
    <col min="6" max="6" width="2.69140625" style="21" customWidth="1"/>
    <col min="7" max="9" width="10.07421875" style="21" bestFit="1" customWidth="1"/>
    <col min="10" max="10" width="10.69140625" style="21" customWidth="1"/>
    <col min="11" max="11" width="7.69140625" style="21"/>
    <col min="12" max="12" width="18.61328125" style="21" customWidth="1"/>
    <col min="13" max="16384" width="7.69140625" style="21"/>
  </cols>
  <sheetData>
    <row r="1" spans="1:13" s="22" customFormat="1" x14ac:dyDescent="0.35">
      <c r="B1" s="84" t="s">
        <v>57</v>
      </c>
      <c r="C1" s="85"/>
      <c r="D1" s="85"/>
      <c r="E1" s="86"/>
      <c r="G1" s="87" t="s">
        <v>74</v>
      </c>
      <c r="H1" s="88"/>
      <c r="I1" s="88"/>
      <c r="J1" s="89"/>
    </row>
    <row r="2" spans="1:13" s="22" customFormat="1" hidden="1" x14ac:dyDescent="0.35">
      <c r="A2" s="28" t="s">
        <v>45</v>
      </c>
      <c r="B2" s="29" t="s">
        <v>43</v>
      </c>
      <c r="C2" s="30" t="s">
        <v>42</v>
      </c>
      <c r="D2" s="30" t="s">
        <v>41</v>
      </c>
      <c r="E2" s="31" t="s">
        <v>31</v>
      </c>
      <c r="G2" s="29" t="s">
        <v>43</v>
      </c>
      <c r="H2" s="30" t="s">
        <v>42</v>
      </c>
      <c r="I2" s="30" t="s">
        <v>41</v>
      </c>
      <c r="J2" s="31" t="s">
        <v>31</v>
      </c>
    </row>
    <row r="3" spans="1:13" hidden="1" x14ac:dyDescent="0.35">
      <c r="A3" s="21" t="s">
        <v>40</v>
      </c>
      <c r="B3" s="32">
        <v>376</v>
      </c>
      <c r="C3" s="32">
        <v>376</v>
      </c>
      <c r="D3" s="32">
        <v>376</v>
      </c>
      <c r="E3" s="32">
        <f t="shared" ref="E3:E9" si="0">SUM(B3:D3)</f>
        <v>1128</v>
      </c>
      <c r="G3" s="32">
        <v>376</v>
      </c>
      <c r="H3" s="32">
        <v>376</v>
      </c>
      <c r="I3" s="32">
        <v>376</v>
      </c>
      <c r="J3" s="32">
        <f t="shared" ref="J3:J9" si="1">SUM(G3:I3)</f>
        <v>1128</v>
      </c>
      <c r="L3" s="21" t="s">
        <v>32</v>
      </c>
    </row>
    <row r="4" spans="1:13" hidden="1" x14ac:dyDescent="0.35">
      <c r="A4" s="21" t="s">
        <v>39</v>
      </c>
      <c r="B4" s="32">
        <v>3814</v>
      </c>
      <c r="C4" s="32">
        <v>3814</v>
      </c>
      <c r="D4" s="32">
        <v>3814</v>
      </c>
      <c r="E4" s="32">
        <f t="shared" si="0"/>
        <v>11442</v>
      </c>
      <c r="G4" s="32">
        <v>3814</v>
      </c>
      <c r="H4" s="32">
        <v>3814</v>
      </c>
      <c r="I4" s="32">
        <v>3814</v>
      </c>
      <c r="J4" s="32">
        <f t="shared" si="1"/>
        <v>11442</v>
      </c>
      <c r="L4" s="21" t="s">
        <v>32</v>
      </c>
    </row>
    <row r="5" spans="1:13" hidden="1" x14ac:dyDescent="0.35">
      <c r="A5" s="21" t="s">
        <v>38</v>
      </c>
      <c r="B5" s="32">
        <v>104.4</v>
      </c>
      <c r="C5" s="32">
        <v>104.4</v>
      </c>
      <c r="D5" s="32">
        <v>104.4</v>
      </c>
      <c r="E5" s="32">
        <f t="shared" si="0"/>
        <v>313.20000000000005</v>
      </c>
      <c r="G5" s="32">
        <v>104.4</v>
      </c>
      <c r="H5" s="32">
        <v>104.4</v>
      </c>
      <c r="I5" s="32">
        <v>104.4</v>
      </c>
      <c r="J5" s="32">
        <f t="shared" si="1"/>
        <v>313.20000000000005</v>
      </c>
      <c r="L5" s="21" t="s">
        <v>32</v>
      </c>
    </row>
    <row r="6" spans="1:13" hidden="1" x14ac:dyDescent="0.35">
      <c r="A6" s="21" t="s">
        <v>37</v>
      </c>
      <c r="B6" s="32">
        <v>117</v>
      </c>
      <c r="C6" s="32">
        <v>117</v>
      </c>
      <c r="D6" s="32">
        <v>117</v>
      </c>
      <c r="E6" s="32">
        <f t="shared" si="0"/>
        <v>351</v>
      </c>
      <c r="G6" s="32">
        <v>117</v>
      </c>
      <c r="H6" s="32">
        <v>117</v>
      </c>
      <c r="I6" s="32">
        <v>117</v>
      </c>
      <c r="J6" s="32">
        <f t="shared" si="1"/>
        <v>351</v>
      </c>
      <c r="L6" s="21" t="s">
        <v>32</v>
      </c>
    </row>
    <row r="7" spans="1:13" hidden="1" x14ac:dyDescent="0.35">
      <c r="A7" s="21" t="s">
        <v>36</v>
      </c>
      <c r="B7" s="32">
        <v>12</v>
      </c>
      <c r="C7" s="32">
        <v>12</v>
      </c>
      <c r="D7" s="32">
        <v>12</v>
      </c>
      <c r="E7" s="32">
        <f t="shared" si="0"/>
        <v>36</v>
      </c>
      <c r="G7" s="32">
        <v>12</v>
      </c>
      <c r="H7" s="32">
        <v>12</v>
      </c>
      <c r="I7" s="32">
        <v>12</v>
      </c>
      <c r="J7" s="32">
        <f t="shared" si="1"/>
        <v>36</v>
      </c>
      <c r="L7" s="21" t="s">
        <v>32</v>
      </c>
    </row>
    <row r="8" spans="1:13" hidden="1" x14ac:dyDescent="0.35">
      <c r="A8" s="21" t="s">
        <v>35</v>
      </c>
      <c r="B8" s="32">
        <v>65.55</v>
      </c>
      <c r="C8" s="32">
        <v>65.55</v>
      </c>
      <c r="D8" s="32">
        <v>65.55</v>
      </c>
      <c r="E8" s="32">
        <f t="shared" si="0"/>
        <v>196.64999999999998</v>
      </c>
      <c r="G8" s="32">
        <v>65.55</v>
      </c>
      <c r="H8" s="32">
        <v>65.55</v>
      </c>
      <c r="I8" s="32">
        <v>65.55</v>
      </c>
      <c r="J8" s="32">
        <f t="shared" si="1"/>
        <v>196.64999999999998</v>
      </c>
      <c r="L8" s="21" t="s">
        <v>32</v>
      </c>
    </row>
    <row r="9" spans="1:13" hidden="1" x14ac:dyDescent="0.35">
      <c r="A9" s="21" t="s">
        <v>78</v>
      </c>
      <c r="B9" s="32">
        <v>0</v>
      </c>
      <c r="C9" s="32">
        <v>0</v>
      </c>
      <c r="D9" s="32">
        <v>0</v>
      </c>
      <c r="E9" s="32">
        <f t="shared" si="0"/>
        <v>0</v>
      </c>
      <c r="G9" s="32">
        <v>9263</v>
      </c>
      <c r="H9" s="32">
        <v>9263</v>
      </c>
      <c r="I9" s="32">
        <v>9263</v>
      </c>
      <c r="J9" s="32">
        <f t="shared" si="1"/>
        <v>27789</v>
      </c>
      <c r="L9" s="21" t="s">
        <v>32</v>
      </c>
    </row>
    <row r="10" spans="1:13" hidden="1" x14ac:dyDescent="0.35">
      <c r="A10" s="21" t="s">
        <v>31</v>
      </c>
      <c r="B10" s="33">
        <f>SUM(B3:B9)</f>
        <v>4488.95</v>
      </c>
      <c r="C10" s="33">
        <f>SUM(C3:C9)</f>
        <v>4488.95</v>
      </c>
      <c r="D10" s="33">
        <f>SUM(D3:D9)</f>
        <v>4488.95</v>
      </c>
      <c r="E10" s="33">
        <f>SUM(E3:E9)</f>
        <v>13466.85</v>
      </c>
      <c r="G10" s="33">
        <f>SUM(G3:G9)</f>
        <v>13751.95</v>
      </c>
      <c r="H10" s="33">
        <f>SUM(H3:H9)</f>
        <v>13751.95</v>
      </c>
      <c r="I10" s="33">
        <f>SUM(I3:I9)</f>
        <v>13751.95</v>
      </c>
      <c r="J10" s="33">
        <f>SUM(J3:J9)</f>
        <v>41255.85</v>
      </c>
    </row>
    <row r="11" spans="1:13" hidden="1" x14ac:dyDescent="0.35">
      <c r="G11" s="33"/>
      <c r="H11" s="33"/>
      <c r="I11" s="33"/>
      <c r="J11" s="33"/>
    </row>
    <row r="12" spans="1:13" hidden="1" x14ac:dyDescent="0.35">
      <c r="A12" s="28" t="s">
        <v>44</v>
      </c>
      <c r="B12" s="29" t="s">
        <v>43</v>
      </c>
      <c r="C12" s="30" t="s">
        <v>42</v>
      </c>
      <c r="D12" s="30" t="s">
        <v>41</v>
      </c>
      <c r="E12" s="31" t="s">
        <v>31</v>
      </c>
      <c r="F12" s="22"/>
      <c r="G12" s="29" t="s">
        <v>43</v>
      </c>
      <c r="H12" s="30" t="s">
        <v>42</v>
      </c>
      <c r="I12" s="30" t="s">
        <v>41</v>
      </c>
      <c r="J12" s="31" t="s">
        <v>31</v>
      </c>
      <c r="K12" s="22"/>
      <c r="L12" s="22"/>
      <c r="M12" s="22"/>
    </row>
    <row r="13" spans="1:13" hidden="1" x14ac:dyDescent="0.35">
      <c r="A13" s="21" t="s">
        <v>40</v>
      </c>
      <c r="B13" s="32">
        <f t="shared" ref="B13:D18" si="2">B3*1.05</f>
        <v>394.8</v>
      </c>
      <c r="C13" s="32">
        <f t="shared" si="2"/>
        <v>394.8</v>
      </c>
      <c r="D13" s="32">
        <f t="shared" si="2"/>
        <v>394.8</v>
      </c>
      <c r="E13" s="32">
        <f t="shared" ref="E13:E19" si="3">SUM(B13:D13)</f>
        <v>1184.4000000000001</v>
      </c>
      <c r="G13" s="32">
        <f t="shared" ref="G13:I19" si="4">G3*1.05</f>
        <v>394.8</v>
      </c>
      <c r="H13" s="32">
        <f t="shared" si="4"/>
        <v>394.8</v>
      </c>
      <c r="I13" s="32">
        <f t="shared" si="4"/>
        <v>394.8</v>
      </c>
      <c r="J13" s="32">
        <f t="shared" ref="J13:J19" si="5">SUM(G13:I13)</f>
        <v>1184.4000000000001</v>
      </c>
      <c r="L13" s="21" t="s">
        <v>32</v>
      </c>
    </row>
    <row r="14" spans="1:13" hidden="1" x14ac:dyDescent="0.35">
      <c r="A14" s="21" t="s">
        <v>39</v>
      </c>
      <c r="B14" s="32">
        <f t="shared" si="2"/>
        <v>4004.7000000000003</v>
      </c>
      <c r="C14" s="32">
        <f t="shared" si="2"/>
        <v>4004.7000000000003</v>
      </c>
      <c r="D14" s="32">
        <f t="shared" si="2"/>
        <v>4004.7000000000003</v>
      </c>
      <c r="E14" s="32">
        <f t="shared" si="3"/>
        <v>12014.1</v>
      </c>
      <c r="G14" s="32">
        <f t="shared" si="4"/>
        <v>4004.7000000000003</v>
      </c>
      <c r="H14" s="32">
        <f t="shared" si="4"/>
        <v>4004.7000000000003</v>
      </c>
      <c r="I14" s="32">
        <f t="shared" si="4"/>
        <v>4004.7000000000003</v>
      </c>
      <c r="J14" s="32">
        <f t="shared" si="5"/>
        <v>12014.1</v>
      </c>
      <c r="L14" s="21" t="s">
        <v>32</v>
      </c>
    </row>
    <row r="15" spans="1:13" hidden="1" x14ac:dyDescent="0.35">
      <c r="A15" s="21" t="s">
        <v>38</v>
      </c>
      <c r="B15" s="32">
        <f t="shared" si="2"/>
        <v>109.62</v>
      </c>
      <c r="C15" s="32">
        <f t="shared" si="2"/>
        <v>109.62</v>
      </c>
      <c r="D15" s="32">
        <f t="shared" si="2"/>
        <v>109.62</v>
      </c>
      <c r="E15" s="32">
        <f t="shared" si="3"/>
        <v>328.86</v>
      </c>
      <c r="G15" s="32">
        <f t="shared" si="4"/>
        <v>109.62</v>
      </c>
      <c r="H15" s="32">
        <f t="shared" si="4"/>
        <v>109.62</v>
      </c>
      <c r="I15" s="32">
        <f t="shared" si="4"/>
        <v>109.62</v>
      </c>
      <c r="J15" s="32">
        <f t="shared" si="5"/>
        <v>328.86</v>
      </c>
      <c r="L15" s="21" t="s">
        <v>32</v>
      </c>
    </row>
    <row r="16" spans="1:13" hidden="1" x14ac:dyDescent="0.35">
      <c r="A16" s="21" t="s">
        <v>37</v>
      </c>
      <c r="B16" s="32">
        <f t="shared" si="2"/>
        <v>122.85000000000001</v>
      </c>
      <c r="C16" s="32">
        <f t="shared" si="2"/>
        <v>122.85000000000001</v>
      </c>
      <c r="D16" s="32">
        <f t="shared" si="2"/>
        <v>122.85000000000001</v>
      </c>
      <c r="E16" s="32">
        <f t="shared" si="3"/>
        <v>368.55</v>
      </c>
      <c r="G16" s="32">
        <f t="shared" si="4"/>
        <v>122.85000000000001</v>
      </c>
      <c r="H16" s="32">
        <f t="shared" si="4"/>
        <v>122.85000000000001</v>
      </c>
      <c r="I16" s="32">
        <f t="shared" si="4"/>
        <v>122.85000000000001</v>
      </c>
      <c r="J16" s="32">
        <f t="shared" si="5"/>
        <v>368.55</v>
      </c>
      <c r="L16" s="21" t="s">
        <v>32</v>
      </c>
    </row>
    <row r="17" spans="1:13" hidden="1" x14ac:dyDescent="0.35">
      <c r="A17" s="21" t="s">
        <v>36</v>
      </c>
      <c r="B17" s="32">
        <f t="shared" si="2"/>
        <v>12.600000000000001</v>
      </c>
      <c r="C17" s="32">
        <f t="shared" si="2"/>
        <v>12.600000000000001</v>
      </c>
      <c r="D17" s="32">
        <f t="shared" si="2"/>
        <v>12.600000000000001</v>
      </c>
      <c r="E17" s="32">
        <f t="shared" si="3"/>
        <v>37.800000000000004</v>
      </c>
      <c r="G17" s="32">
        <f t="shared" si="4"/>
        <v>12.600000000000001</v>
      </c>
      <c r="H17" s="32">
        <f t="shared" si="4"/>
        <v>12.600000000000001</v>
      </c>
      <c r="I17" s="32">
        <f t="shared" si="4"/>
        <v>12.600000000000001</v>
      </c>
      <c r="J17" s="32">
        <f t="shared" si="5"/>
        <v>37.800000000000004</v>
      </c>
      <c r="L17" s="21" t="s">
        <v>32</v>
      </c>
    </row>
    <row r="18" spans="1:13" hidden="1" x14ac:dyDescent="0.35">
      <c r="A18" s="21" t="s">
        <v>35</v>
      </c>
      <c r="B18" s="32">
        <f t="shared" si="2"/>
        <v>68.827500000000001</v>
      </c>
      <c r="C18" s="32">
        <f t="shared" si="2"/>
        <v>68.827500000000001</v>
      </c>
      <c r="D18" s="32">
        <f t="shared" si="2"/>
        <v>68.827500000000001</v>
      </c>
      <c r="E18" s="32">
        <f t="shared" si="3"/>
        <v>206.48250000000002</v>
      </c>
      <c r="G18" s="32">
        <f t="shared" si="4"/>
        <v>68.827500000000001</v>
      </c>
      <c r="H18" s="32">
        <f t="shared" si="4"/>
        <v>68.827500000000001</v>
      </c>
      <c r="I18" s="32">
        <f t="shared" si="4"/>
        <v>68.827500000000001</v>
      </c>
      <c r="J18" s="32">
        <f t="shared" si="5"/>
        <v>206.48250000000002</v>
      </c>
      <c r="L18" s="21" t="s">
        <v>32</v>
      </c>
    </row>
    <row r="19" spans="1:13" hidden="1" x14ac:dyDescent="0.35">
      <c r="A19" s="21" t="s">
        <v>78</v>
      </c>
      <c r="B19" s="32">
        <f>B9*1.1</f>
        <v>0</v>
      </c>
      <c r="C19" s="32">
        <f>C9*1.1</f>
        <v>0</v>
      </c>
      <c r="D19" s="32">
        <f>D9*1.1</f>
        <v>0</v>
      </c>
      <c r="E19" s="32">
        <f t="shared" si="3"/>
        <v>0</v>
      </c>
      <c r="G19" s="32">
        <f t="shared" si="4"/>
        <v>9726.15</v>
      </c>
      <c r="H19" s="32">
        <f t="shared" si="4"/>
        <v>9726.15</v>
      </c>
      <c r="I19" s="32">
        <f t="shared" si="4"/>
        <v>9726.15</v>
      </c>
      <c r="J19" s="32">
        <f t="shared" si="5"/>
        <v>29178.449999999997</v>
      </c>
      <c r="L19" s="21" t="s">
        <v>32</v>
      </c>
    </row>
    <row r="20" spans="1:13" hidden="1" x14ac:dyDescent="0.35">
      <c r="A20" s="21" t="s">
        <v>31</v>
      </c>
      <c r="B20" s="33">
        <f>SUM(B13:B19)</f>
        <v>4713.3975000000009</v>
      </c>
      <c r="C20" s="33">
        <f>SUM(C13:C19)</f>
        <v>4713.3975000000009</v>
      </c>
      <c r="D20" s="33">
        <f>SUM(D13:D19)</f>
        <v>4713.3975000000009</v>
      </c>
      <c r="E20" s="33">
        <f>SUM(E13:E19)</f>
        <v>14140.192499999999</v>
      </c>
      <c r="G20" s="33">
        <f>SUM(G13:G19)</f>
        <v>14439.547500000001</v>
      </c>
      <c r="H20" s="33">
        <f>SUM(H13:H19)</f>
        <v>14439.547500000001</v>
      </c>
      <c r="I20" s="33">
        <f>SUM(I13:I19)</f>
        <v>14439.547500000001</v>
      </c>
      <c r="J20" s="33">
        <f>SUM(J13:J19)</f>
        <v>43318.642499999994</v>
      </c>
    </row>
    <row r="21" spans="1:13" hidden="1" x14ac:dyDescent="0.35">
      <c r="G21" s="33"/>
      <c r="H21" s="33"/>
      <c r="I21" s="33"/>
      <c r="J21" s="33"/>
    </row>
    <row r="22" spans="1:13" hidden="1" x14ac:dyDescent="0.35">
      <c r="A22" s="28" t="s">
        <v>63</v>
      </c>
      <c r="B22" s="29" t="s">
        <v>43</v>
      </c>
      <c r="C22" s="30" t="s">
        <v>42</v>
      </c>
      <c r="D22" s="30" t="s">
        <v>41</v>
      </c>
      <c r="E22" s="31" t="s">
        <v>31</v>
      </c>
      <c r="F22" s="22"/>
      <c r="G22" s="29" t="s">
        <v>43</v>
      </c>
      <c r="H22" s="30" t="s">
        <v>42</v>
      </c>
      <c r="I22" s="30" t="s">
        <v>41</v>
      </c>
      <c r="J22" s="31" t="s">
        <v>31</v>
      </c>
      <c r="K22" s="22"/>
      <c r="L22" s="22"/>
      <c r="M22" s="22"/>
    </row>
    <row r="23" spans="1:13" hidden="1" x14ac:dyDescent="0.35">
      <c r="A23" s="21" t="s">
        <v>40</v>
      </c>
      <c r="B23" s="32">
        <v>376</v>
      </c>
      <c r="C23" s="32">
        <v>376</v>
      </c>
      <c r="D23" s="32">
        <v>376</v>
      </c>
      <c r="E23" s="32">
        <f t="shared" ref="E23:E29" si="6">SUM(B23:D23)</f>
        <v>1128</v>
      </c>
      <c r="G23" s="32">
        <v>376</v>
      </c>
      <c r="H23" s="32">
        <v>376</v>
      </c>
      <c r="I23" s="32">
        <v>376</v>
      </c>
      <c r="J23" s="32">
        <f t="shared" ref="J23:J29" si="7">SUM(G23:I23)</f>
        <v>1128</v>
      </c>
      <c r="L23" s="21" t="s">
        <v>32</v>
      </c>
    </row>
    <row r="24" spans="1:13" hidden="1" x14ac:dyDescent="0.35">
      <c r="A24" s="21" t="s">
        <v>39</v>
      </c>
      <c r="B24" s="32">
        <v>3814</v>
      </c>
      <c r="C24" s="32">
        <v>3814</v>
      </c>
      <c r="D24" s="32">
        <v>3814</v>
      </c>
      <c r="E24" s="32">
        <f t="shared" si="6"/>
        <v>11442</v>
      </c>
      <c r="G24" s="32">
        <v>3814</v>
      </c>
      <c r="H24" s="32">
        <v>3814</v>
      </c>
      <c r="I24" s="32">
        <v>3814</v>
      </c>
      <c r="J24" s="32">
        <f t="shared" si="7"/>
        <v>11442</v>
      </c>
      <c r="L24" s="21" t="s">
        <v>32</v>
      </c>
    </row>
    <row r="25" spans="1:13" hidden="1" x14ac:dyDescent="0.35">
      <c r="A25" s="21" t="s">
        <v>38</v>
      </c>
      <c r="B25" s="32">
        <v>107.43</v>
      </c>
      <c r="C25" s="32">
        <v>107.43</v>
      </c>
      <c r="D25" s="32">
        <v>107.43</v>
      </c>
      <c r="E25" s="32">
        <f t="shared" si="6"/>
        <v>322.29000000000002</v>
      </c>
      <c r="G25" s="32">
        <v>107.43</v>
      </c>
      <c r="H25" s="32">
        <v>107.43</v>
      </c>
      <c r="I25" s="32">
        <v>107.43</v>
      </c>
      <c r="J25" s="32">
        <f t="shared" si="7"/>
        <v>322.29000000000002</v>
      </c>
      <c r="L25" s="21" t="s">
        <v>32</v>
      </c>
    </row>
    <row r="26" spans="1:13" hidden="1" x14ac:dyDescent="0.35">
      <c r="A26" s="21" t="s">
        <v>37</v>
      </c>
      <c r="B26" s="32">
        <v>117</v>
      </c>
      <c r="C26" s="32">
        <v>117</v>
      </c>
      <c r="D26" s="32">
        <v>117</v>
      </c>
      <c r="E26" s="32">
        <f t="shared" si="6"/>
        <v>351</v>
      </c>
      <c r="G26" s="32">
        <v>117</v>
      </c>
      <c r="H26" s="32">
        <v>117</v>
      </c>
      <c r="I26" s="32">
        <v>117</v>
      </c>
      <c r="J26" s="32">
        <f t="shared" si="7"/>
        <v>351</v>
      </c>
      <c r="L26" s="21" t="s">
        <v>32</v>
      </c>
    </row>
    <row r="27" spans="1:13" hidden="1" x14ac:dyDescent="0.35">
      <c r="A27" s="21" t="s">
        <v>36</v>
      </c>
      <c r="B27" s="32">
        <v>12</v>
      </c>
      <c r="C27" s="32">
        <v>12</v>
      </c>
      <c r="D27" s="32">
        <v>12</v>
      </c>
      <c r="E27" s="32">
        <f t="shared" si="6"/>
        <v>36</v>
      </c>
      <c r="G27" s="32">
        <v>12</v>
      </c>
      <c r="H27" s="32">
        <v>12</v>
      </c>
      <c r="I27" s="32">
        <v>12</v>
      </c>
      <c r="J27" s="32">
        <f t="shared" si="7"/>
        <v>36</v>
      </c>
      <c r="L27" s="21" t="s">
        <v>32</v>
      </c>
    </row>
    <row r="28" spans="1:13" hidden="1" x14ac:dyDescent="0.35">
      <c r="A28" s="21" t="s">
        <v>35</v>
      </c>
      <c r="B28" s="32">
        <v>66.53</v>
      </c>
      <c r="C28" s="32">
        <v>66.53</v>
      </c>
      <c r="D28" s="32">
        <v>66.53</v>
      </c>
      <c r="E28" s="32">
        <f t="shared" si="6"/>
        <v>199.59</v>
      </c>
      <c r="G28" s="32">
        <v>66.53</v>
      </c>
      <c r="H28" s="32">
        <v>66.53</v>
      </c>
      <c r="I28" s="32">
        <v>66.53</v>
      </c>
      <c r="J28" s="32">
        <f t="shared" si="7"/>
        <v>199.59</v>
      </c>
      <c r="L28" s="21" t="s">
        <v>32</v>
      </c>
    </row>
    <row r="29" spans="1:13" hidden="1" x14ac:dyDescent="0.35">
      <c r="A29" s="21" t="s">
        <v>78</v>
      </c>
      <c r="B29" s="32">
        <f>B19*1.1</f>
        <v>0</v>
      </c>
      <c r="C29" s="32">
        <f>C19*1.1</f>
        <v>0</v>
      </c>
      <c r="D29" s="32">
        <f>D19*1.1</f>
        <v>0</v>
      </c>
      <c r="E29" s="32">
        <f t="shared" si="6"/>
        <v>0</v>
      </c>
      <c r="G29" s="32">
        <v>9542</v>
      </c>
      <c r="H29" s="32">
        <v>9542</v>
      </c>
      <c r="I29" s="32">
        <v>9542</v>
      </c>
      <c r="J29" s="32">
        <f t="shared" si="7"/>
        <v>28626</v>
      </c>
      <c r="L29" s="21" t="s">
        <v>32</v>
      </c>
    </row>
    <row r="30" spans="1:13" hidden="1" x14ac:dyDescent="0.35">
      <c r="A30" s="21" t="s">
        <v>31</v>
      </c>
      <c r="B30" s="33">
        <f>SUM(B23:B29)</f>
        <v>4492.96</v>
      </c>
      <c r="C30" s="33">
        <f>SUM(C23:C29)</f>
        <v>4492.96</v>
      </c>
      <c r="D30" s="33">
        <f>SUM(D23:D29)</f>
        <v>4492.96</v>
      </c>
      <c r="E30" s="33">
        <f>SUM(E23:E29)</f>
        <v>13478.880000000001</v>
      </c>
      <c r="G30" s="33">
        <f>SUM(G23:G29)</f>
        <v>14034.96</v>
      </c>
      <c r="H30" s="33">
        <f>SUM(H23:H29)</f>
        <v>14034.96</v>
      </c>
      <c r="I30" s="33">
        <f>SUM(I23:I29)</f>
        <v>14034.96</v>
      </c>
      <c r="J30" s="33">
        <f>SUM(J23:J29)</f>
        <v>42104.880000000005</v>
      </c>
    </row>
    <row r="31" spans="1:13" hidden="1" x14ac:dyDescent="0.35">
      <c r="G31" s="33"/>
      <c r="H31" s="33"/>
      <c r="I31" s="33"/>
      <c r="J31" s="33"/>
    </row>
    <row r="32" spans="1:13" x14ac:dyDescent="0.35">
      <c r="A32" s="28" t="s">
        <v>64</v>
      </c>
      <c r="B32" s="29" t="s">
        <v>43</v>
      </c>
      <c r="C32" s="30" t="s">
        <v>42</v>
      </c>
      <c r="D32" s="30" t="s">
        <v>41</v>
      </c>
      <c r="E32" s="31" t="s">
        <v>31</v>
      </c>
      <c r="F32" s="22"/>
      <c r="G32" s="29" t="s">
        <v>43</v>
      </c>
      <c r="H32" s="30" t="s">
        <v>42</v>
      </c>
      <c r="I32" s="30" t="s">
        <v>41</v>
      </c>
      <c r="J32" s="31" t="s">
        <v>31</v>
      </c>
      <c r="K32" s="22"/>
      <c r="L32" s="22"/>
      <c r="M32" s="22"/>
    </row>
    <row r="33" spans="1:13" x14ac:dyDescent="0.35">
      <c r="A33" s="21" t="s">
        <v>40</v>
      </c>
      <c r="B33" s="32">
        <v>384</v>
      </c>
      <c r="C33" s="32">
        <v>384</v>
      </c>
      <c r="D33" s="32">
        <v>384</v>
      </c>
      <c r="E33" s="32">
        <f t="shared" ref="E33:E40" si="8">SUM(B33:D33)</f>
        <v>1152</v>
      </c>
      <c r="G33" s="32">
        <v>384</v>
      </c>
      <c r="H33" s="32">
        <v>384</v>
      </c>
      <c r="I33" s="32">
        <v>384</v>
      </c>
      <c r="J33" s="32">
        <f t="shared" ref="J33:J40" si="9">SUM(G33:I33)</f>
        <v>1152</v>
      </c>
      <c r="L33" s="21" t="s">
        <v>32</v>
      </c>
    </row>
    <row r="34" spans="1:13" x14ac:dyDescent="0.35">
      <c r="A34" s="21" t="s">
        <v>39</v>
      </c>
      <c r="B34" s="32">
        <v>3900</v>
      </c>
      <c r="C34" s="32">
        <v>3900</v>
      </c>
      <c r="D34" s="32">
        <v>3900</v>
      </c>
      <c r="E34" s="32">
        <f t="shared" si="8"/>
        <v>11700</v>
      </c>
      <c r="G34" s="32">
        <v>3900</v>
      </c>
      <c r="H34" s="32">
        <v>3900</v>
      </c>
      <c r="I34" s="32">
        <v>3900</v>
      </c>
      <c r="J34" s="32">
        <f t="shared" si="9"/>
        <v>11700</v>
      </c>
      <c r="L34" s="21" t="s">
        <v>32</v>
      </c>
    </row>
    <row r="35" spans="1:13" x14ac:dyDescent="0.35">
      <c r="A35" s="21" t="s">
        <v>38</v>
      </c>
      <c r="B35" s="32">
        <v>110.55</v>
      </c>
      <c r="C35" s="32">
        <v>110.55</v>
      </c>
      <c r="D35" s="32">
        <v>110.55</v>
      </c>
      <c r="E35" s="32">
        <f t="shared" si="8"/>
        <v>331.65</v>
      </c>
      <c r="G35" s="32">
        <v>110.55</v>
      </c>
      <c r="H35" s="32">
        <v>110.55</v>
      </c>
      <c r="I35" s="32">
        <v>110.55</v>
      </c>
      <c r="J35" s="32">
        <f t="shared" si="9"/>
        <v>331.65</v>
      </c>
      <c r="L35" s="21" t="s">
        <v>32</v>
      </c>
    </row>
    <row r="36" spans="1:13" x14ac:dyDescent="0.35">
      <c r="A36" s="21" t="s">
        <v>37</v>
      </c>
      <c r="B36" s="32">
        <v>95</v>
      </c>
      <c r="C36" s="32">
        <v>95</v>
      </c>
      <c r="D36" s="32">
        <v>95</v>
      </c>
      <c r="E36" s="32">
        <f t="shared" si="8"/>
        <v>285</v>
      </c>
      <c r="G36" s="32">
        <v>95</v>
      </c>
      <c r="H36" s="32">
        <v>95</v>
      </c>
      <c r="I36" s="32">
        <v>95</v>
      </c>
      <c r="J36" s="32">
        <f t="shared" si="9"/>
        <v>285</v>
      </c>
      <c r="L36" s="21" t="s">
        <v>32</v>
      </c>
    </row>
    <row r="37" spans="1:13" x14ac:dyDescent="0.35">
      <c r="A37" s="76" t="s">
        <v>102</v>
      </c>
      <c r="B37" s="32">
        <v>22</v>
      </c>
      <c r="C37" s="32">
        <v>22</v>
      </c>
      <c r="D37" s="32">
        <v>22</v>
      </c>
      <c r="E37" s="32">
        <f t="shared" si="8"/>
        <v>66</v>
      </c>
      <c r="G37" s="32">
        <v>22</v>
      </c>
      <c r="H37" s="32">
        <v>22</v>
      </c>
      <c r="I37" s="32">
        <v>22</v>
      </c>
      <c r="J37" s="32">
        <f t="shared" si="9"/>
        <v>66</v>
      </c>
      <c r="L37" s="21" t="s">
        <v>32</v>
      </c>
    </row>
    <row r="38" spans="1:13" x14ac:dyDescent="0.35">
      <c r="A38" s="21" t="s">
        <v>36</v>
      </c>
      <c r="B38" s="32">
        <v>19.54</v>
      </c>
      <c r="C38" s="32">
        <v>19.54</v>
      </c>
      <c r="D38" s="32">
        <v>19.54</v>
      </c>
      <c r="E38" s="32">
        <f t="shared" si="8"/>
        <v>58.62</v>
      </c>
      <c r="G38" s="32">
        <v>19.54</v>
      </c>
      <c r="H38" s="32">
        <v>19.54</v>
      </c>
      <c r="I38" s="32">
        <v>19.54</v>
      </c>
      <c r="J38" s="32">
        <f t="shared" si="9"/>
        <v>58.62</v>
      </c>
      <c r="L38" s="21" t="s">
        <v>32</v>
      </c>
    </row>
    <row r="39" spans="1:13" x14ac:dyDescent="0.35">
      <c r="A39" s="21" t="s">
        <v>35</v>
      </c>
      <c r="B39" s="32">
        <v>67.53</v>
      </c>
      <c r="C39" s="32">
        <v>67.53</v>
      </c>
      <c r="D39" s="32">
        <v>67.53</v>
      </c>
      <c r="E39" s="32">
        <f t="shared" si="8"/>
        <v>202.59</v>
      </c>
      <c r="G39" s="32">
        <v>67.53</v>
      </c>
      <c r="H39" s="32">
        <v>67.53</v>
      </c>
      <c r="I39" s="32">
        <v>67.53</v>
      </c>
      <c r="J39" s="32"/>
    </row>
    <row r="40" spans="1:13" x14ac:dyDescent="0.35">
      <c r="A40" s="76" t="s">
        <v>78</v>
      </c>
      <c r="B40" s="32">
        <f>B29*1.1</f>
        <v>0</v>
      </c>
      <c r="C40" s="32">
        <f>C29*1.1</f>
        <v>0</v>
      </c>
      <c r="D40" s="32">
        <f>D29*1.1</f>
        <v>0</v>
      </c>
      <c r="E40" s="32">
        <f t="shared" si="8"/>
        <v>0</v>
      </c>
      <c r="G40" s="32">
        <v>9829</v>
      </c>
      <c r="H40" s="32">
        <v>9829</v>
      </c>
      <c r="I40" s="32">
        <v>9829</v>
      </c>
      <c r="J40" s="32">
        <f t="shared" si="9"/>
        <v>29487</v>
      </c>
      <c r="L40" s="21" t="s">
        <v>32</v>
      </c>
    </row>
    <row r="41" spans="1:13" x14ac:dyDescent="0.35">
      <c r="A41" s="21" t="s">
        <v>31</v>
      </c>
      <c r="B41" s="33">
        <f>SUM(B33:B40)</f>
        <v>4598.62</v>
      </c>
      <c r="C41" s="33">
        <f>SUM(C33:C40)</f>
        <v>4598.62</v>
      </c>
      <c r="D41" s="33">
        <f>SUM(D33:D40)</f>
        <v>4598.62</v>
      </c>
      <c r="E41" s="33">
        <f>SUM(E33:E40)</f>
        <v>13795.86</v>
      </c>
      <c r="G41" s="33">
        <f>SUM(G33:G40)</f>
        <v>14427.619999999999</v>
      </c>
      <c r="H41" s="33">
        <f>SUM(H33:H40)</f>
        <v>14427.619999999999</v>
      </c>
      <c r="I41" s="33">
        <f>SUM(I33:I40)</f>
        <v>14427.619999999999</v>
      </c>
      <c r="J41" s="33">
        <f>SUM(J33:J40)</f>
        <v>43080.270000000004</v>
      </c>
    </row>
    <row r="42" spans="1:13" x14ac:dyDescent="0.35">
      <c r="G42" s="33"/>
      <c r="H42" s="33"/>
      <c r="I42" s="33"/>
      <c r="J42" s="33"/>
    </row>
    <row r="43" spans="1:13" x14ac:dyDescent="0.35">
      <c r="A43" s="28" t="s">
        <v>68</v>
      </c>
      <c r="B43" s="29" t="s">
        <v>43</v>
      </c>
      <c r="C43" s="30" t="s">
        <v>42</v>
      </c>
      <c r="D43" s="30" t="s">
        <v>41</v>
      </c>
      <c r="E43" s="31" t="s">
        <v>31</v>
      </c>
      <c r="F43" s="22"/>
      <c r="G43" s="29" t="s">
        <v>43</v>
      </c>
      <c r="H43" s="30" t="s">
        <v>42</v>
      </c>
      <c r="I43" s="30" t="s">
        <v>41</v>
      </c>
      <c r="J43" s="31" t="s">
        <v>31</v>
      </c>
      <c r="K43" s="22"/>
      <c r="L43" s="22"/>
      <c r="M43" s="22"/>
    </row>
    <row r="44" spans="1:13" x14ac:dyDescent="0.35">
      <c r="A44" s="21" t="s">
        <v>40</v>
      </c>
      <c r="B44" s="32">
        <f t="shared" ref="B44:B50" si="10">B33*1.05</f>
        <v>403.20000000000005</v>
      </c>
      <c r="C44" s="32">
        <f t="shared" ref="C44:D44" si="11">C33*1.05</f>
        <v>403.20000000000005</v>
      </c>
      <c r="D44" s="32">
        <f t="shared" si="11"/>
        <v>403.20000000000005</v>
      </c>
      <c r="E44" s="32">
        <f t="shared" ref="E44:E51" si="12">SUM(B44:D44)</f>
        <v>1209.6000000000001</v>
      </c>
      <c r="G44" s="32">
        <f t="shared" ref="G44:I48" si="13">G33*1.05</f>
        <v>403.20000000000005</v>
      </c>
      <c r="H44" s="32">
        <f t="shared" si="13"/>
        <v>403.20000000000005</v>
      </c>
      <c r="I44" s="32">
        <f t="shared" si="13"/>
        <v>403.20000000000005</v>
      </c>
      <c r="J44" s="32">
        <f t="shared" ref="J44:J51" si="14">SUM(G44:I44)</f>
        <v>1209.6000000000001</v>
      </c>
      <c r="L44" s="21" t="s">
        <v>32</v>
      </c>
    </row>
    <row r="45" spans="1:13" x14ac:dyDescent="0.35">
      <c r="A45" s="21" t="s">
        <v>39</v>
      </c>
      <c r="B45" s="32">
        <f t="shared" si="10"/>
        <v>4095</v>
      </c>
      <c r="C45" s="32">
        <f t="shared" ref="C45:D45" si="15">C34*1.05</f>
        <v>4095</v>
      </c>
      <c r="D45" s="32">
        <f t="shared" si="15"/>
        <v>4095</v>
      </c>
      <c r="E45" s="32">
        <f t="shared" si="12"/>
        <v>12285</v>
      </c>
      <c r="G45" s="32">
        <f t="shared" si="13"/>
        <v>4095</v>
      </c>
      <c r="H45" s="32">
        <f t="shared" si="13"/>
        <v>4095</v>
      </c>
      <c r="I45" s="32">
        <f t="shared" si="13"/>
        <v>4095</v>
      </c>
      <c r="J45" s="32">
        <f t="shared" si="14"/>
        <v>12285</v>
      </c>
      <c r="L45" s="21" t="s">
        <v>32</v>
      </c>
    </row>
    <row r="46" spans="1:13" x14ac:dyDescent="0.35">
      <c r="A46" s="21" t="s">
        <v>38</v>
      </c>
      <c r="B46" s="32">
        <f t="shared" si="10"/>
        <v>116.0775</v>
      </c>
      <c r="C46" s="32">
        <f t="shared" ref="C46:D46" si="16">C35*1.05</f>
        <v>116.0775</v>
      </c>
      <c r="D46" s="32">
        <f t="shared" si="16"/>
        <v>116.0775</v>
      </c>
      <c r="E46" s="32">
        <f t="shared" si="12"/>
        <v>348.23250000000002</v>
      </c>
      <c r="G46" s="32">
        <f t="shared" si="13"/>
        <v>116.0775</v>
      </c>
      <c r="H46" s="32">
        <f t="shared" si="13"/>
        <v>116.0775</v>
      </c>
      <c r="I46" s="32">
        <f t="shared" si="13"/>
        <v>116.0775</v>
      </c>
      <c r="J46" s="32">
        <f t="shared" si="14"/>
        <v>348.23250000000002</v>
      </c>
      <c r="L46" s="21" t="s">
        <v>32</v>
      </c>
    </row>
    <row r="47" spans="1:13" x14ac:dyDescent="0.35">
      <c r="A47" s="21" t="s">
        <v>37</v>
      </c>
      <c r="B47" s="32">
        <f t="shared" si="10"/>
        <v>99.75</v>
      </c>
      <c r="C47" s="32">
        <f t="shared" ref="C47:D47" si="17">C36*1.05</f>
        <v>99.75</v>
      </c>
      <c r="D47" s="32">
        <f t="shared" si="17"/>
        <v>99.75</v>
      </c>
      <c r="E47" s="32">
        <f t="shared" si="12"/>
        <v>299.25</v>
      </c>
      <c r="G47" s="32">
        <f t="shared" si="13"/>
        <v>99.75</v>
      </c>
      <c r="H47" s="32">
        <f t="shared" si="13"/>
        <v>99.75</v>
      </c>
      <c r="I47" s="32">
        <f t="shared" si="13"/>
        <v>99.75</v>
      </c>
      <c r="J47" s="32">
        <f t="shared" si="14"/>
        <v>299.25</v>
      </c>
      <c r="L47" s="21" t="s">
        <v>32</v>
      </c>
    </row>
    <row r="48" spans="1:13" x14ac:dyDescent="0.35">
      <c r="A48" s="76" t="s">
        <v>102</v>
      </c>
      <c r="B48" s="32">
        <f t="shared" si="10"/>
        <v>23.1</v>
      </c>
      <c r="C48" s="32">
        <f t="shared" ref="C48:D48" si="18">C37*1.05</f>
        <v>23.1</v>
      </c>
      <c r="D48" s="32">
        <f t="shared" si="18"/>
        <v>23.1</v>
      </c>
      <c r="E48" s="32">
        <f t="shared" si="12"/>
        <v>69.300000000000011</v>
      </c>
      <c r="G48" s="32">
        <f t="shared" si="13"/>
        <v>23.1</v>
      </c>
      <c r="H48" s="32">
        <f t="shared" si="13"/>
        <v>23.1</v>
      </c>
      <c r="I48" s="32">
        <f t="shared" si="13"/>
        <v>23.1</v>
      </c>
      <c r="J48" s="32">
        <f t="shared" si="14"/>
        <v>69.300000000000011</v>
      </c>
    </row>
    <row r="49" spans="1:13" x14ac:dyDescent="0.35">
      <c r="A49" s="21" t="s">
        <v>36</v>
      </c>
      <c r="B49" s="32">
        <f t="shared" si="10"/>
        <v>20.516999999999999</v>
      </c>
      <c r="C49" s="32">
        <f t="shared" ref="C49:D49" si="19">C38*1.05</f>
        <v>20.516999999999999</v>
      </c>
      <c r="D49" s="32">
        <f t="shared" si="19"/>
        <v>20.516999999999999</v>
      </c>
      <c r="E49" s="32">
        <f t="shared" si="12"/>
        <v>61.551000000000002</v>
      </c>
      <c r="G49" s="32">
        <f t="shared" ref="G49:I50" si="20">G37*1.05</f>
        <v>23.1</v>
      </c>
      <c r="H49" s="32">
        <f t="shared" si="20"/>
        <v>23.1</v>
      </c>
      <c r="I49" s="32">
        <f t="shared" si="20"/>
        <v>23.1</v>
      </c>
      <c r="J49" s="32">
        <f t="shared" si="14"/>
        <v>69.300000000000011</v>
      </c>
      <c r="L49" s="21" t="s">
        <v>32</v>
      </c>
    </row>
    <row r="50" spans="1:13" x14ac:dyDescent="0.35">
      <c r="A50" s="21" t="s">
        <v>35</v>
      </c>
      <c r="B50" s="32">
        <f t="shared" si="10"/>
        <v>70.906500000000008</v>
      </c>
      <c r="C50" s="32">
        <f t="shared" ref="C50:D50" si="21">C39*1.05</f>
        <v>70.906500000000008</v>
      </c>
      <c r="D50" s="32">
        <f t="shared" si="21"/>
        <v>70.906500000000008</v>
      </c>
      <c r="E50" s="32">
        <f t="shared" si="12"/>
        <v>212.71950000000004</v>
      </c>
      <c r="G50" s="32">
        <f t="shared" si="20"/>
        <v>20.516999999999999</v>
      </c>
      <c r="H50" s="32">
        <f t="shared" si="20"/>
        <v>20.516999999999999</v>
      </c>
      <c r="I50" s="32">
        <f t="shared" si="20"/>
        <v>20.516999999999999</v>
      </c>
      <c r="J50" s="32">
        <f t="shared" si="14"/>
        <v>61.551000000000002</v>
      </c>
      <c r="L50" s="21" t="s">
        <v>32</v>
      </c>
    </row>
    <row r="51" spans="1:13" x14ac:dyDescent="0.35">
      <c r="A51" s="21" t="s">
        <v>78</v>
      </c>
      <c r="B51" s="32">
        <f>B40*1.1</f>
        <v>0</v>
      </c>
      <c r="C51" s="32">
        <f t="shared" ref="C51:D51" si="22">C40*1.1</f>
        <v>0</v>
      </c>
      <c r="D51" s="32">
        <f t="shared" si="22"/>
        <v>0</v>
      </c>
      <c r="E51" s="32">
        <f t="shared" si="12"/>
        <v>0</v>
      </c>
      <c r="G51" s="32">
        <f>G40*1.05</f>
        <v>10320.450000000001</v>
      </c>
      <c r="H51" s="32">
        <f>H40*1.05</f>
        <v>10320.450000000001</v>
      </c>
      <c r="I51" s="32">
        <f>I40*1.05</f>
        <v>10320.450000000001</v>
      </c>
      <c r="J51" s="32">
        <f t="shared" si="14"/>
        <v>30961.350000000002</v>
      </c>
      <c r="L51" s="21" t="s">
        <v>32</v>
      </c>
    </row>
    <row r="52" spans="1:13" x14ac:dyDescent="0.35">
      <c r="A52" s="21" t="s">
        <v>31</v>
      </c>
      <c r="B52" s="33">
        <f>SUM(B44:B51)</f>
        <v>4828.5510000000004</v>
      </c>
      <c r="C52" s="33">
        <f>SUM(C44:C51)</f>
        <v>4828.5510000000004</v>
      </c>
      <c r="D52" s="33">
        <f>SUM(D44:D51)</f>
        <v>4828.5510000000004</v>
      </c>
      <c r="E52" s="33">
        <f>SUM(E44:E51)</f>
        <v>14485.652999999998</v>
      </c>
      <c r="G52" s="33">
        <f>SUM(G44:G51)</f>
        <v>15101.194500000001</v>
      </c>
      <c r="H52" s="33">
        <f>SUM(H44:H51)</f>
        <v>15101.194500000001</v>
      </c>
      <c r="I52" s="33">
        <f>SUM(I44:I51)</f>
        <v>15101.194500000001</v>
      </c>
      <c r="J52" s="33">
        <f>SUM(J44:J51)</f>
        <v>45303.583500000001</v>
      </c>
    </row>
    <row r="53" spans="1:13" x14ac:dyDescent="0.35">
      <c r="G53" s="33"/>
      <c r="H53" s="33"/>
      <c r="I53" s="33"/>
      <c r="J53" s="33"/>
    </row>
    <row r="54" spans="1:13" x14ac:dyDescent="0.35">
      <c r="A54" s="28" t="s">
        <v>69</v>
      </c>
      <c r="B54" s="29" t="s">
        <v>43</v>
      </c>
      <c r="C54" s="30" t="s">
        <v>42</v>
      </c>
      <c r="D54" s="30" t="s">
        <v>41</v>
      </c>
      <c r="E54" s="31" t="s">
        <v>31</v>
      </c>
      <c r="F54" s="22"/>
      <c r="G54" s="29" t="s">
        <v>43</v>
      </c>
      <c r="H54" s="30" t="s">
        <v>42</v>
      </c>
      <c r="I54" s="30" t="s">
        <v>41</v>
      </c>
      <c r="J54" s="31" t="s">
        <v>31</v>
      </c>
      <c r="K54" s="22"/>
      <c r="L54" s="22"/>
      <c r="M54" s="22"/>
    </row>
    <row r="55" spans="1:13" x14ac:dyDescent="0.35">
      <c r="A55" s="21" t="s">
        <v>40</v>
      </c>
      <c r="B55" s="32">
        <f t="shared" ref="B55:D61" si="23">B44*1.05</f>
        <v>423.36000000000007</v>
      </c>
      <c r="C55" s="32">
        <f t="shared" si="23"/>
        <v>423.36000000000007</v>
      </c>
      <c r="D55" s="32">
        <f t="shared" si="23"/>
        <v>423.36000000000007</v>
      </c>
      <c r="E55" s="32">
        <f t="shared" ref="E55:E62" si="24">SUM(B55:D55)</f>
        <v>1270.0800000000002</v>
      </c>
      <c r="G55" s="32">
        <f t="shared" ref="G55:I62" si="25">G44*1.05</f>
        <v>423.36000000000007</v>
      </c>
      <c r="H55" s="32">
        <f t="shared" si="25"/>
        <v>423.36000000000007</v>
      </c>
      <c r="I55" s="32">
        <f t="shared" si="25"/>
        <v>423.36000000000007</v>
      </c>
      <c r="J55" s="32">
        <f t="shared" ref="J55:J62" si="26">SUM(G55:I55)</f>
        <v>1270.0800000000002</v>
      </c>
      <c r="L55" s="21" t="s">
        <v>32</v>
      </c>
    </row>
    <row r="56" spans="1:13" x14ac:dyDescent="0.35">
      <c r="A56" s="21" t="s">
        <v>39</v>
      </c>
      <c r="B56" s="32">
        <f t="shared" si="23"/>
        <v>4299.75</v>
      </c>
      <c r="C56" s="32">
        <f t="shared" si="23"/>
        <v>4299.75</v>
      </c>
      <c r="D56" s="32">
        <f t="shared" si="23"/>
        <v>4299.75</v>
      </c>
      <c r="E56" s="32">
        <f t="shared" si="24"/>
        <v>12899.25</v>
      </c>
      <c r="G56" s="32">
        <f t="shared" si="25"/>
        <v>4299.75</v>
      </c>
      <c r="H56" s="32">
        <f t="shared" si="25"/>
        <v>4299.75</v>
      </c>
      <c r="I56" s="32">
        <f t="shared" si="25"/>
        <v>4299.75</v>
      </c>
      <c r="J56" s="32">
        <f t="shared" si="26"/>
        <v>12899.25</v>
      </c>
      <c r="L56" s="21" t="s">
        <v>32</v>
      </c>
    </row>
    <row r="57" spans="1:13" x14ac:dyDescent="0.35">
      <c r="A57" s="21" t="s">
        <v>38</v>
      </c>
      <c r="B57" s="32">
        <f t="shared" si="23"/>
        <v>121.88137500000001</v>
      </c>
      <c r="C57" s="32">
        <f t="shared" si="23"/>
        <v>121.88137500000001</v>
      </c>
      <c r="D57" s="32">
        <f t="shared" si="23"/>
        <v>121.88137500000001</v>
      </c>
      <c r="E57" s="32">
        <f t="shared" si="24"/>
        <v>365.64412500000003</v>
      </c>
      <c r="G57" s="32">
        <f t="shared" si="25"/>
        <v>121.88137500000001</v>
      </c>
      <c r="H57" s="32">
        <f t="shared" si="25"/>
        <v>121.88137500000001</v>
      </c>
      <c r="I57" s="32">
        <f t="shared" si="25"/>
        <v>121.88137500000001</v>
      </c>
      <c r="J57" s="32">
        <f t="shared" si="26"/>
        <v>365.64412500000003</v>
      </c>
      <c r="L57" s="21" t="s">
        <v>32</v>
      </c>
    </row>
    <row r="58" spans="1:13" x14ac:dyDescent="0.35">
      <c r="A58" s="21" t="s">
        <v>37</v>
      </c>
      <c r="B58" s="32">
        <f t="shared" si="23"/>
        <v>104.73750000000001</v>
      </c>
      <c r="C58" s="32">
        <f t="shared" si="23"/>
        <v>104.73750000000001</v>
      </c>
      <c r="D58" s="32">
        <f t="shared" si="23"/>
        <v>104.73750000000001</v>
      </c>
      <c r="E58" s="32">
        <f t="shared" si="24"/>
        <v>314.21250000000003</v>
      </c>
      <c r="G58" s="32">
        <f t="shared" si="25"/>
        <v>104.73750000000001</v>
      </c>
      <c r="H58" s="32">
        <f t="shared" si="25"/>
        <v>104.73750000000001</v>
      </c>
      <c r="I58" s="32">
        <f t="shared" si="25"/>
        <v>104.73750000000001</v>
      </c>
      <c r="J58" s="32">
        <f t="shared" si="26"/>
        <v>314.21250000000003</v>
      </c>
      <c r="L58" s="21" t="s">
        <v>32</v>
      </c>
    </row>
    <row r="59" spans="1:13" x14ac:dyDescent="0.35">
      <c r="A59" s="76" t="s">
        <v>102</v>
      </c>
      <c r="B59" s="32">
        <f t="shared" si="23"/>
        <v>24.255000000000003</v>
      </c>
      <c r="C59" s="32">
        <f t="shared" si="23"/>
        <v>24.255000000000003</v>
      </c>
      <c r="D59" s="32">
        <f t="shared" si="23"/>
        <v>24.255000000000003</v>
      </c>
      <c r="E59" s="32">
        <f t="shared" si="24"/>
        <v>72.765000000000015</v>
      </c>
      <c r="G59" s="32">
        <f t="shared" si="25"/>
        <v>24.255000000000003</v>
      </c>
      <c r="H59" s="32">
        <f t="shared" si="25"/>
        <v>24.255000000000003</v>
      </c>
      <c r="I59" s="32">
        <f t="shared" si="25"/>
        <v>24.255000000000003</v>
      </c>
      <c r="J59" s="32">
        <f t="shared" si="26"/>
        <v>72.765000000000015</v>
      </c>
    </row>
    <row r="60" spans="1:13" x14ac:dyDescent="0.35">
      <c r="A60" s="21" t="s">
        <v>36</v>
      </c>
      <c r="B60" s="32">
        <f t="shared" si="23"/>
        <v>21.542850000000001</v>
      </c>
      <c r="C60" s="32">
        <f t="shared" si="23"/>
        <v>21.542850000000001</v>
      </c>
      <c r="D60" s="32">
        <f t="shared" si="23"/>
        <v>21.542850000000001</v>
      </c>
      <c r="E60" s="32">
        <f t="shared" si="24"/>
        <v>64.628550000000004</v>
      </c>
      <c r="G60" s="32">
        <f t="shared" si="25"/>
        <v>24.255000000000003</v>
      </c>
      <c r="H60" s="32">
        <f t="shared" si="25"/>
        <v>24.255000000000003</v>
      </c>
      <c r="I60" s="32">
        <f t="shared" si="25"/>
        <v>24.255000000000003</v>
      </c>
      <c r="J60" s="32">
        <f t="shared" si="26"/>
        <v>72.765000000000015</v>
      </c>
      <c r="L60" s="21" t="s">
        <v>32</v>
      </c>
    </row>
    <row r="61" spans="1:13" x14ac:dyDescent="0.35">
      <c r="A61" s="21" t="s">
        <v>35</v>
      </c>
      <c r="B61" s="32">
        <f t="shared" si="23"/>
        <v>74.451825000000014</v>
      </c>
      <c r="C61" s="32">
        <f t="shared" si="23"/>
        <v>74.451825000000014</v>
      </c>
      <c r="D61" s="32">
        <f t="shared" si="23"/>
        <v>74.451825000000014</v>
      </c>
      <c r="E61" s="32">
        <f t="shared" si="24"/>
        <v>223.35547500000004</v>
      </c>
      <c r="G61" s="32">
        <f t="shared" si="25"/>
        <v>21.542850000000001</v>
      </c>
      <c r="H61" s="32">
        <f t="shared" si="25"/>
        <v>21.542850000000001</v>
      </c>
      <c r="I61" s="32">
        <f t="shared" si="25"/>
        <v>21.542850000000001</v>
      </c>
      <c r="J61" s="32">
        <f t="shared" si="26"/>
        <v>64.628550000000004</v>
      </c>
      <c r="L61" s="21" t="s">
        <v>32</v>
      </c>
    </row>
    <row r="62" spans="1:13" x14ac:dyDescent="0.35">
      <c r="A62" s="21" t="s">
        <v>78</v>
      </c>
      <c r="B62" s="32">
        <f>B51*1.1</f>
        <v>0</v>
      </c>
      <c r="C62" s="32">
        <f>C51*1.1</f>
        <v>0</v>
      </c>
      <c r="D62" s="32">
        <f>D51*1.1</f>
        <v>0</v>
      </c>
      <c r="E62" s="32">
        <f t="shared" si="24"/>
        <v>0</v>
      </c>
      <c r="G62" s="32">
        <f t="shared" si="25"/>
        <v>10836.472500000002</v>
      </c>
      <c r="H62" s="32">
        <f t="shared" si="25"/>
        <v>10836.472500000002</v>
      </c>
      <c r="I62" s="32">
        <f t="shared" si="25"/>
        <v>10836.472500000002</v>
      </c>
      <c r="J62" s="32">
        <f t="shared" si="26"/>
        <v>32509.417500000003</v>
      </c>
      <c r="L62" s="21" t="s">
        <v>32</v>
      </c>
    </row>
    <row r="63" spans="1:13" x14ac:dyDescent="0.35">
      <c r="A63" s="21" t="s">
        <v>31</v>
      </c>
      <c r="B63" s="33">
        <f>SUM(B55:B62)</f>
        <v>5069.9785499999998</v>
      </c>
      <c r="C63" s="33">
        <f>SUM(C55:C62)</f>
        <v>5069.9785499999998</v>
      </c>
      <c r="D63" s="33">
        <f>SUM(D55:D62)</f>
        <v>5069.9785499999998</v>
      </c>
      <c r="E63" s="33">
        <f>SUM(E55:E62)</f>
        <v>15209.935649999999</v>
      </c>
      <c r="G63" s="33">
        <f>SUM(G55:G62)</f>
        <v>15856.254225000001</v>
      </c>
      <c r="H63" s="33">
        <f>SUM(H55:H62)</f>
        <v>15856.254225000001</v>
      </c>
      <c r="I63" s="33">
        <f>SUM(I55:I62)</f>
        <v>15856.254225000001</v>
      </c>
      <c r="J63" s="33">
        <f>SUM(J55:J62)</f>
        <v>47568.762675000005</v>
      </c>
    </row>
    <row r="64" spans="1:13" x14ac:dyDescent="0.35">
      <c r="G64" s="33"/>
      <c r="H64" s="33"/>
      <c r="I64" s="33"/>
      <c r="J64" s="33"/>
    </row>
    <row r="65" spans="1:13" x14ac:dyDescent="0.35">
      <c r="A65" s="28" t="s">
        <v>73</v>
      </c>
      <c r="B65" s="29" t="s">
        <v>43</v>
      </c>
      <c r="C65" s="30" t="s">
        <v>42</v>
      </c>
      <c r="D65" s="30" t="s">
        <v>41</v>
      </c>
      <c r="E65" s="31" t="s">
        <v>31</v>
      </c>
      <c r="F65" s="22"/>
      <c r="G65" s="29" t="s">
        <v>43</v>
      </c>
      <c r="H65" s="30" t="s">
        <v>42</v>
      </c>
      <c r="I65" s="30" t="s">
        <v>41</v>
      </c>
      <c r="J65" s="31" t="s">
        <v>31</v>
      </c>
      <c r="K65" s="22"/>
      <c r="L65" s="22"/>
      <c r="M65" s="22"/>
    </row>
    <row r="66" spans="1:13" x14ac:dyDescent="0.35">
      <c r="A66" s="21" t="s">
        <v>40</v>
      </c>
      <c r="B66" s="32">
        <f t="shared" ref="B66:D72" si="27">B55*1.05</f>
        <v>444.52800000000008</v>
      </c>
      <c r="C66" s="32">
        <f t="shared" si="27"/>
        <v>444.52800000000008</v>
      </c>
      <c r="D66" s="32">
        <f t="shared" si="27"/>
        <v>444.52800000000008</v>
      </c>
      <c r="E66" s="32">
        <f t="shared" ref="E66:E73" si="28">SUM(B66:D66)</f>
        <v>1333.5840000000003</v>
      </c>
      <c r="G66" s="32">
        <f t="shared" ref="G66:I73" si="29">G55*1.05</f>
        <v>444.52800000000008</v>
      </c>
      <c r="H66" s="32">
        <f t="shared" si="29"/>
        <v>444.52800000000008</v>
      </c>
      <c r="I66" s="32">
        <f t="shared" si="29"/>
        <v>444.52800000000008</v>
      </c>
      <c r="J66" s="32">
        <f t="shared" ref="J66:J73" si="30">SUM(G66:I66)</f>
        <v>1333.5840000000003</v>
      </c>
      <c r="L66" s="21" t="s">
        <v>32</v>
      </c>
    </row>
    <row r="67" spans="1:13" x14ac:dyDescent="0.35">
      <c r="A67" s="21" t="s">
        <v>39</v>
      </c>
      <c r="B67" s="32">
        <f t="shared" si="27"/>
        <v>4514.7375000000002</v>
      </c>
      <c r="C67" s="32">
        <f t="shared" si="27"/>
        <v>4514.7375000000002</v>
      </c>
      <c r="D67" s="32">
        <f t="shared" si="27"/>
        <v>4514.7375000000002</v>
      </c>
      <c r="E67" s="32">
        <f t="shared" si="28"/>
        <v>13544.212500000001</v>
      </c>
      <c r="G67" s="32">
        <f t="shared" si="29"/>
        <v>4514.7375000000002</v>
      </c>
      <c r="H67" s="32">
        <f t="shared" si="29"/>
        <v>4514.7375000000002</v>
      </c>
      <c r="I67" s="32">
        <f t="shared" si="29"/>
        <v>4514.7375000000002</v>
      </c>
      <c r="J67" s="32">
        <f t="shared" si="30"/>
        <v>13544.212500000001</v>
      </c>
      <c r="L67" s="21" t="s">
        <v>32</v>
      </c>
    </row>
    <row r="68" spans="1:13" x14ac:dyDescent="0.35">
      <c r="A68" s="21" t="s">
        <v>38</v>
      </c>
      <c r="B68" s="32">
        <f t="shared" si="27"/>
        <v>127.97544375000001</v>
      </c>
      <c r="C68" s="32">
        <f t="shared" si="27"/>
        <v>127.97544375000001</v>
      </c>
      <c r="D68" s="32">
        <f t="shared" si="27"/>
        <v>127.97544375000001</v>
      </c>
      <c r="E68" s="32">
        <f t="shared" si="28"/>
        <v>383.92633125000003</v>
      </c>
      <c r="G68" s="32">
        <f t="shared" si="29"/>
        <v>127.97544375000001</v>
      </c>
      <c r="H68" s="32">
        <f t="shared" si="29"/>
        <v>127.97544375000001</v>
      </c>
      <c r="I68" s="32">
        <f t="shared" si="29"/>
        <v>127.97544375000001</v>
      </c>
      <c r="J68" s="32">
        <f t="shared" si="30"/>
        <v>383.92633125000003</v>
      </c>
      <c r="L68" s="21" t="s">
        <v>32</v>
      </c>
    </row>
    <row r="69" spans="1:13" x14ac:dyDescent="0.35">
      <c r="A69" s="21" t="s">
        <v>37</v>
      </c>
      <c r="B69" s="32">
        <f t="shared" si="27"/>
        <v>109.97437500000002</v>
      </c>
      <c r="C69" s="32">
        <f t="shared" si="27"/>
        <v>109.97437500000002</v>
      </c>
      <c r="D69" s="32">
        <f t="shared" si="27"/>
        <v>109.97437500000002</v>
      </c>
      <c r="E69" s="32">
        <f t="shared" si="28"/>
        <v>329.92312500000008</v>
      </c>
      <c r="G69" s="32">
        <f t="shared" si="29"/>
        <v>109.97437500000002</v>
      </c>
      <c r="H69" s="32">
        <f t="shared" si="29"/>
        <v>109.97437500000002</v>
      </c>
      <c r="I69" s="32">
        <f t="shared" si="29"/>
        <v>109.97437500000002</v>
      </c>
      <c r="J69" s="32">
        <f t="shared" si="30"/>
        <v>329.92312500000008</v>
      </c>
      <c r="L69" s="21" t="s">
        <v>32</v>
      </c>
    </row>
    <row r="70" spans="1:13" x14ac:dyDescent="0.35">
      <c r="A70" s="76" t="s">
        <v>102</v>
      </c>
      <c r="B70" s="32">
        <f t="shared" si="27"/>
        <v>25.467750000000002</v>
      </c>
      <c r="C70" s="32">
        <f t="shared" si="27"/>
        <v>25.467750000000002</v>
      </c>
      <c r="D70" s="32">
        <f t="shared" si="27"/>
        <v>25.467750000000002</v>
      </c>
      <c r="E70" s="32">
        <f t="shared" si="28"/>
        <v>76.403250000000014</v>
      </c>
      <c r="G70" s="32">
        <f t="shared" si="29"/>
        <v>25.467750000000002</v>
      </c>
      <c r="H70" s="32">
        <f t="shared" si="29"/>
        <v>25.467750000000002</v>
      </c>
      <c r="I70" s="32">
        <f t="shared" si="29"/>
        <v>25.467750000000002</v>
      </c>
      <c r="J70" s="32">
        <f t="shared" si="30"/>
        <v>76.403250000000014</v>
      </c>
    </row>
    <row r="71" spans="1:13" x14ac:dyDescent="0.35">
      <c r="A71" s="21" t="s">
        <v>36</v>
      </c>
      <c r="B71" s="32">
        <f t="shared" si="27"/>
        <v>22.619992500000002</v>
      </c>
      <c r="C71" s="32">
        <f t="shared" si="27"/>
        <v>22.619992500000002</v>
      </c>
      <c r="D71" s="32">
        <f t="shared" si="27"/>
        <v>22.619992500000002</v>
      </c>
      <c r="E71" s="32">
        <f t="shared" si="28"/>
        <v>67.859977500000014</v>
      </c>
      <c r="G71" s="32">
        <f t="shared" si="29"/>
        <v>25.467750000000002</v>
      </c>
      <c r="H71" s="32">
        <f t="shared" si="29"/>
        <v>25.467750000000002</v>
      </c>
      <c r="I71" s="32">
        <f t="shared" si="29"/>
        <v>25.467750000000002</v>
      </c>
      <c r="J71" s="32">
        <f t="shared" si="30"/>
        <v>76.403250000000014</v>
      </c>
      <c r="L71" s="21" t="s">
        <v>32</v>
      </c>
    </row>
    <row r="72" spans="1:13" x14ac:dyDescent="0.35">
      <c r="A72" s="21" t="s">
        <v>35</v>
      </c>
      <c r="B72" s="32">
        <f t="shared" si="27"/>
        <v>78.174416250000021</v>
      </c>
      <c r="C72" s="32">
        <f t="shared" si="27"/>
        <v>78.174416250000021</v>
      </c>
      <c r="D72" s="32">
        <f t="shared" si="27"/>
        <v>78.174416250000021</v>
      </c>
      <c r="E72" s="32">
        <f t="shared" si="28"/>
        <v>234.52324875000005</v>
      </c>
      <c r="G72" s="32">
        <f t="shared" si="29"/>
        <v>22.619992500000002</v>
      </c>
      <c r="H72" s="32">
        <f t="shared" si="29"/>
        <v>22.619992500000002</v>
      </c>
      <c r="I72" s="32">
        <f t="shared" si="29"/>
        <v>22.619992500000002</v>
      </c>
      <c r="J72" s="32">
        <f t="shared" si="30"/>
        <v>67.859977500000014</v>
      </c>
      <c r="L72" s="21" t="s">
        <v>32</v>
      </c>
    </row>
    <row r="73" spans="1:13" x14ac:dyDescent="0.35">
      <c r="A73" s="21" t="s">
        <v>78</v>
      </c>
      <c r="B73" s="32">
        <f>B62*1.1</f>
        <v>0</v>
      </c>
      <c r="C73" s="32">
        <f>C62*1.1</f>
        <v>0</v>
      </c>
      <c r="D73" s="32">
        <f>D62*1.1</f>
        <v>0</v>
      </c>
      <c r="E73" s="32">
        <f t="shared" si="28"/>
        <v>0</v>
      </c>
      <c r="G73" s="32">
        <f t="shared" si="29"/>
        <v>11378.296125000003</v>
      </c>
      <c r="H73" s="32">
        <f t="shared" si="29"/>
        <v>11378.296125000003</v>
      </c>
      <c r="I73" s="32">
        <f t="shared" si="29"/>
        <v>11378.296125000003</v>
      </c>
      <c r="J73" s="32">
        <f t="shared" si="30"/>
        <v>34134.88837500001</v>
      </c>
      <c r="L73" s="21" t="s">
        <v>32</v>
      </c>
    </row>
    <row r="74" spans="1:13" x14ac:dyDescent="0.35">
      <c r="A74" s="21" t="s">
        <v>31</v>
      </c>
      <c r="B74" s="33">
        <f>SUM(B66:B73)</f>
        <v>5323.4774774999996</v>
      </c>
      <c r="C74" s="33">
        <f>SUM(C66:C73)</f>
        <v>5323.4774774999996</v>
      </c>
      <c r="D74" s="33">
        <f>SUM(D66:D73)</f>
        <v>5323.4774774999996</v>
      </c>
      <c r="E74" s="33">
        <f>SUM(E66:E73)</f>
        <v>15970.432432500002</v>
      </c>
      <c r="G74" s="33">
        <f>SUM(G66:G73)</f>
        <v>16649.066936250001</v>
      </c>
      <c r="H74" s="33">
        <f>SUM(H66:H73)</f>
        <v>16649.066936250001</v>
      </c>
      <c r="I74" s="33">
        <f>SUM(I66:I73)</f>
        <v>16649.066936250001</v>
      </c>
      <c r="J74" s="33">
        <f>SUM(J66:J73)</f>
        <v>49947.200808750014</v>
      </c>
    </row>
    <row r="75" spans="1:13" x14ac:dyDescent="0.35">
      <c r="G75" s="33"/>
      <c r="H75" s="33"/>
      <c r="I75" s="33"/>
      <c r="J75" s="33"/>
    </row>
    <row r="76" spans="1:13" x14ac:dyDescent="0.35">
      <c r="A76" s="28" t="s">
        <v>81</v>
      </c>
      <c r="B76" s="29" t="s">
        <v>43</v>
      </c>
      <c r="C76" s="30" t="s">
        <v>42</v>
      </c>
      <c r="D76" s="30" t="s">
        <v>41</v>
      </c>
      <c r="E76" s="31" t="s">
        <v>31</v>
      </c>
      <c r="F76" s="22"/>
      <c r="G76" s="29" t="s">
        <v>43</v>
      </c>
      <c r="H76" s="30" t="s">
        <v>42</v>
      </c>
      <c r="I76" s="30" t="s">
        <v>41</v>
      </c>
      <c r="J76" s="31" t="s">
        <v>31</v>
      </c>
      <c r="K76" s="22"/>
      <c r="L76" s="22"/>
      <c r="M76" s="22"/>
    </row>
    <row r="77" spans="1:13" x14ac:dyDescent="0.35">
      <c r="A77" s="21" t="s">
        <v>40</v>
      </c>
      <c r="B77" s="32">
        <f t="shared" ref="B77:D83" si="31">B66*1.05</f>
        <v>466.75440000000009</v>
      </c>
      <c r="C77" s="32">
        <f t="shared" si="31"/>
        <v>466.75440000000009</v>
      </c>
      <c r="D77" s="32">
        <f t="shared" si="31"/>
        <v>466.75440000000009</v>
      </c>
      <c r="E77" s="32">
        <f t="shared" ref="E77:E84" si="32">SUM(B77:D77)</f>
        <v>1400.2632000000003</v>
      </c>
      <c r="G77" s="32">
        <f t="shared" ref="G77:I84" si="33">G66*1.05</f>
        <v>466.75440000000009</v>
      </c>
      <c r="H77" s="32">
        <f t="shared" si="33"/>
        <v>466.75440000000009</v>
      </c>
      <c r="I77" s="32">
        <f t="shared" si="33"/>
        <v>466.75440000000009</v>
      </c>
      <c r="J77" s="32">
        <f t="shared" ref="J77:J84" si="34">SUM(G77:I77)</f>
        <v>1400.2632000000003</v>
      </c>
      <c r="L77" s="21" t="s">
        <v>32</v>
      </c>
    </row>
    <row r="78" spans="1:13" x14ac:dyDescent="0.35">
      <c r="A78" s="21" t="s">
        <v>39</v>
      </c>
      <c r="B78" s="32">
        <f t="shared" si="31"/>
        <v>4740.4743750000007</v>
      </c>
      <c r="C78" s="32">
        <f t="shared" si="31"/>
        <v>4740.4743750000007</v>
      </c>
      <c r="D78" s="32">
        <f t="shared" si="31"/>
        <v>4740.4743750000007</v>
      </c>
      <c r="E78" s="32">
        <f t="shared" si="32"/>
        <v>14221.423125000001</v>
      </c>
      <c r="G78" s="32">
        <f t="shared" si="33"/>
        <v>4740.4743750000007</v>
      </c>
      <c r="H78" s="32">
        <f t="shared" si="33"/>
        <v>4740.4743750000007</v>
      </c>
      <c r="I78" s="32">
        <f t="shared" si="33"/>
        <v>4740.4743750000007</v>
      </c>
      <c r="J78" s="32">
        <f t="shared" si="34"/>
        <v>14221.423125000001</v>
      </c>
      <c r="L78" s="21" t="s">
        <v>32</v>
      </c>
    </row>
    <row r="79" spans="1:13" x14ac:dyDescent="0.35">
      <c r="A79" s="21" t="s">
        <v>38</v>
      </c>
      <c r="B79" s="32">
        <f t="shared" si="31"/>
        <v>134.37421593750003</v>
      </c>
      <c r="C79" s="32">
        <f t="shared" si="31"/>
        <v>134.37421593750003</v>
      </c>
      <c r="D79" s="32">
        <f t="shared" si="31"/>
        <v>134.37421593750003</v>
      </c>
      <c r="E79" s="32">
        <f t="shared" si="32"/>
        <v>403.12264781250008</v>
      </c>
      <c r="G79" s="32">
        <f t="shared" si="33"/>
        <v>134.37421593750003</v>
      </c>
      <c r="H79" s="32">
        <f t="shared" si="33"/>
        <v>134.37421593750003</v>
      </c>
      <c r="I79" s="32">
        <f t="shared" si="33"/>
        <v>134.37421593750003</v>
      </c>
      <c r="J79" s="32">
        <f t="shared" si="34"/>
        <v>403.12264781250008</v>
      </c>
      <c r="L79" s="21" t="s">
        <v>32</v>
      </c>
    </row>
    <row r="80" spans="1:13" x14ac:dyDescent="0.35">
      <c r="A80" s="21" t="s">
        <v>37</v>
      </c>
      <c r="B80" s="32">
        <f t="shared" si="31"/>
        <v>115.47309375000003</v>
      </c>
      <c r="C80" s="32">
        <f t="shared" si="31"/>
        <v>115.47309375000003</v>
      </c>
      <c r="D80" s="32">
        <f t="shared" si="31"/>
        <v>115.47309375000003</v>
      </c>
      <c r="E80" s="32">
        <f t="shared" si="32"/>
        <v>346.4192812500001</v>
      </c>
      <c r="G80" s="32">
        <f t="shared" si="33"/>
        <v>115.47309375000003</v>
      </c>
      <c r="H80" s="32">
        <f t="shared" si="33"/>
        <v>115.47309375000003</v>
      </c>
      <c r="I80" s="32">
        <f t="shared" si="33"/>
        <v>115.47309375000003</v>
      </c>
      <c r="J80" s="32">
        <f t="shared" si="34"/>
        <v>346.4192812500001</v>
      </c>
      <c r="L80" s="21" t="s">
        <v>32</v>
      </c>
    </row>
    <row r="81" spans="1:13" x14ac:dyDescent="0.35">
      <c r="A81" s="76" t="s">
        <v>102</v>
      </c>
      <c r="B81" s="32">
        <f t="shared" si="31"/>
        <v>26.741137500000004</v>
      </c>
      <c r="C81" s="32">
        <f t="shared" si="31"/>
        <v>26.741137500000004</v>
      </c>
      <c r="D81" s="32">
        <f t="shared" si="31"/>
        <v>26.741137500000004</v>
      </c>
      <c r="E81" s="32">
        <f t="shared" si="32"/>
        <v>80.223412500000009</v>
      </c>
      <c r="G81" s="32">
        <f t="shared" si="33"/>
        <v>26.741137500000004</v>
      </c>
      <c r="H81" s="32">
        <f t="shared" si="33"/>
        <v>26.741137500000004</v>
      </c>
      <c r="I81" s="32">
        <f t="shared" si="33"/>
        <v>26.741137500000004</v>
      </c>
      <c r="J81" s="32">
        <f t="shared" si="34"/>
        <v>80.223412500000009</v>
      </c>
    </row>
    <row r="82" spans="1:13" x14ac:dyDescent="0.35">
      <c r="A82" s="21" t="s">
        <v>36</v>
      </c>
      <c r="B82" s="32">
        <f t="shared" si="31"/>
        <v>23.750992125000003</v>
      </c>
      <c r="C82" s="32">
        <f t="shared" si="31"/>
        <v>23.750992125000003</v>
      </c>
      <c r="D82" s="32">
        <f t="shared" si="31"/>
        <v>23.750992125000003</v>
      </c>
      <c r="E82" s="32">
        <f t="shared" si="32"/>
        <v>71.252976375000003</v>
      </c>
      <c r="G82" s="32">
        <f t="shared" si="33"/>
        <v>26.741137500000004</v>
      </c>
      <c r="H82" s="32">
        <f t="shared" si="33"/>
        <v>26.741137500000004</v>
      </c>
      <c r="I82" s="32">
        <f t="shared" si="33"/>
        <v>26.741137500000004</v>
      </c>
      <c r="J82" s="32">
        <f t="shared" si="34"/>
        <v>80.223412500000009</v>
      </c>
      <c r="L82" s="21" t="s">
        <v>32</v>
      </c>
    </row>
    <row r="83" spans="1:13" x14ac:dyDescent="0.35">
      <c r="A83" s="21" t="s">
        <v>35</v>
      </c>
      <c r="B83" s="32">
        <f t="shared" si="31"/>
        <v>82.083137062500029</v>
      </c>
      <c r="C83" s="32">
        <f t="shared" si="31"/>
        <v>82.083137062500029</v>
      </c>
      <c r="D83" s="32">
        <f t="shared" si="31"/>
        <v>82.083137062500029</v>
      </c>
      <c r="E83" s="32">
        <f t="shared" si="32"/>
        <v>246.24941118750007</v>
      </c>
      <c r="G83" s="32">
        <f t="shared" si="33"/>
        <v>23.750992125000003</v>
      </c>
      <c r="H83" s="32">
        <f t="shared" si="33"/>
        <v>23.750992125000003</v>
      </c>
      <c r="I83" s="32">
        <f t="shared" si="33"/>
        <v>23.750992125000003</v>
      </c>
      <c r="J83" s="32">
        <f t="shared" si="34"/>
        <v>71.252976375000003</v>
      </c>
      <c r="L83" s="21" t="s">
        <v>32</v>
      </c>
    </row>
    <row r="84" spans="1:13" x14ac:dyDescent="0.35">
      <c r="A84" s="21" t="s">
        <v>78</v>
      </c>
      <c r="B84" s="32">
        <f>B73*1.1</f>
        <v>0</v>
      </c>
      <c r="C84" s="32">
        <f>C73*1.1</f>
        <v>0</v>
      </c>
      <c r="D84" s="32">
        <f>D73*1.1</f>
        <v>0</v>
      </c>
      <c r="E84" s="32">
        <f t="shared" si="32"/>
        <v>0</v>
      </c>
      <c r="G84" s="32">
        <f t="shared" si="33"/>
        <v>11947.210931250003</v>
      </c>
      <c r="H84" s="32">
        <f t="shared" si="33"/>
        <v>11947.210931250003</v>
      </c>
      <c r="I84" s="32">
        <f t="shared" si="33"/>
        <v>11947.210931250003</v>
      </c>
      <c r="J84" s="32">
        <f t="shared" si="34"/>
        <v>35841.63279375001</v>
      </c>
      <c r="L84" s="21" t="s">
        <v>32</v>
      </c>
    </row>
    <row r="85" spans="1:13" x14ac:dyDescent="0.35">
      <c r="A85" s="21" t="s">
        <v>31</v>
      </c>
      <c r="B85" s="33">
        <f>SUM(B77:B84)</f>
        <v>5589.6513513750006</v>
      </c>
      <c r="C85" s="33">
        <f>SUM(C77:C84)</f>
        <v>5589.6513513750006</v>
      </c>
      <c r="D85" s="33">
        <f>SUM(D77:D84)</f>
        <v>5589.6513513750006</v>
      </c>
      <c r="E85" s="33">
        <f>SUM(E77:E84)</f>
        <v>16768.954054125003</v>
      </c>
      <c r="G85" s="33">
        <f>SUM(G77:G84)</f>
        <v>17481.520283062506</v>
      </c>
      <c r="H85" s="33">
        <f>SUM(H77:H84)</f>
        <v>17481.520283062506</v>
      </c>
      <c r="I85" s="33">
        <f>SUM(I77:I84)</f>
        <v>17481.520283062506</v>
      </c>
      <c r="J85" s="33">
        <f>SUM(J77:J84)</f>
        <v>52444.560849187517</v>
      </c>
    </row>
    <row r="86" spans="1:13" x14ac:dyDescent="0.35">
      <c r="G86" s="33"/>
      <c r="H86" s="33"/>
      <c r="I86" s="33"/>
      <c r="J86" s="33"/>
    </row>
    <row r="87" spans="1:13" x14ac:dyDescent="0.35">
      <c r="A87" s="28" t="s">
        <v>82</v>
      </c>
      <c r="B87" s="29" t="s">
        <v>43</v>
      </c>
      <c r="C87" s="30" t="s">
        <v>42</v>
      </c>
      <c r="D87" s="30" t="s">
        <v>41</v>
      </c>
      <c r="E87" s="31" t="s">
        <v>31</v>
      </c>
      <c r="F87" s="22"/>
      <c r="G87" s="29" t="s">
        <v>43</v>
      </c>
      <c r="H87" s="30" t="s">
        <v>42</v>
      </c>
      <c r="I87" s="30" t="s">
        <v>41</v>
      </c>
      <c r="J87" s="31" t="s">
        <v>31</v>
      </c>
      <c r="K87" s="22"/>
      <c r="L87" s="22"/>
      <c r="M87" s="22"/>
    </row>
    <row r="88" spans="1:13" x14ac:dyDescent="0.35">
      <c r="A88" s="21" t="s">
        <v>40</v>
      </c>
      <c r="B88" s="32">
        <f t="shared" ref="B88:D94" si="35">B77*1.05</f>
        <v>490.09212000000014</v>
      </c>
      <c r="C88" s="32">
        <f t="shared" si="35"/>
        <v>490.09212000000014</v>
      </c>
      <c r="D88" s="32">
        <f t="shared" si="35"/>
        <v>490.09212000000014</v>
      </c>
      <c r="E88" s="32">
        <f t="shared" ref="E88:E95" si="36">SUM(B88:D88)</f>
        <v>1470.2763600000003</v>
      </c>
      <c r="G88" s="32">
        <f t="shared" ref="G88:I95" si="37">G77*1.05</f>
        <v>490.09212000000014</v>
      </c>
      <c r="H88" s="32">
        <f t="shared" si="37"/>
        <v>490.09212000000014</v>
      </c>
      <c r="I88" s="32">
        <f t="shared" si="37"/>
        <v>490.09212000000014</v>
      </c>
      <c r="J88" s="32">
        <f t="shared" ref="J88:J95" si="38">SUM(G88:I88)</f>
        <v>1470.2763600000003</v>
      </c>
      <c r="L88" s="21" t="s">
        <v>32</v>
      </c>
    </row>
    <row r="89" spans="1:13" x14ac:dyDescent="0.35">
      <c r="A89" s="21" t="s">
        <v>39</v>
      </c>
      <c r="B89" s="32">
        <f t="shared" si="35"/>
        <v>4977.4980937500013</v>
      </c>
      <c r="C89" s="32">
        <f t="shared" si="35"/>
        <v>4977.4980937500013</v>
      </c>
      <c r="D89" s="32">
        <f t="shared" si="35"/>
        <v>4977.4980937500013</v>
      </c>
      <c r="E89" s="32">
        <f t="shared" si="36"/>
        <v>14932.494281250005</v>
      </c>
      <c r="G89" s="32">
        <f t="shared" si="37"/>
        <v>4977.4980937500013</v>
      </c>
      <c r="H89" s="32">
        <f t="shared" si="37"/>
        <v>4977.4980937500013</v>
      </c>
      <c r="I89" s="32">
        <f t="shared" si="37"/>
        <v>4977.4980937500013</v>
      </c>
      <c r="J89" s="32">
        <f t="shared" si="38"/>
        <v>14932.494281250005</v>
      </c>
      <c r="L89" s="21" t="s">
        <v>32</v>
      </c>
    </row>
    <row r="90" spans="1:13" x14ac:dyDescent="0.35">
      <c r="A90" s="21" t="s">
        <v>38</v>
      </c>
      <c r="B90" s="32">
        <f t="shared" si="35"/>
        <v>141.09292673437503</v>
      </c>
      <c r="C90" s="32">
        <f t="shared" si="35"/>
        <v>141.09292673437503</v>
      </c>
      <c r="D90" s="32">
        <f t="shared" si="35"/>
        <v>141.09292673437503</v>
      </c>
      <c r="E90" s="32">
        <f t="shared" si="36"/>
        <v>423.27878020312505</v>
      </c>
      <c r="G90" s="32">
        <f t="shared" si="37"/>
        <v>141.09292673437503</v>
      </c>
      <c r="H90" s="32">
        <f t="shared" si="37"/>
        <v>141.09292673437503</v>
      </c>
      <c r="I90" s="32">
        <f t="shared" si="37"/>
        <v>141.09292673437503</v>
      </c>
      <c r="J90" s="32">
        <f t="shared" si="38"/>
        <v>423.27878020312505</v>
      </c>
      <c r="L90" s="21" t="s">
        <v>32</v>
      </c>
    </row>
    <row r="91" spans="1:13" x14ac:dyDescent="0.35">
      <c r="A91" s="21" t="s">
        <v>37</v>
      </c>
      <c r="B91" s="32">
        <f t="shared" si="35"/>
        <v>121.24674843750005</v>
      </c>
      <c r="C91" s="32">
        <f t="shared" si="35"/>
        <v>121.24674843750005</v>
      </c>
      <c r="D91" s="32">
        <f t="shared" si="35"/>
        <v>121.24674843750005</v>
      </c>
      <c r="E91" s="32">
        <f t="shared" si="36"/>
        <v>363.74024531250012</v>
      </c>
      <c r="G91" s="32">
        <f t="shared" si="37"/>
        <v>121.24674843750005</v>
      </c>
      <c r="H91" s="32">
        <f t="shared" si="37"/>
        <v>121.24674843750005</v>
      </c>
      <c r="I91" s="32">
        <f t="shared" si="37"/>
        <v>121.24674843750005</v>
      </c>
      <c r="J91" s="32">
        <f t="shared" si="38"/>
        <v>363.74024531250012</v>
      </c>
      <c r="L91" s="21" t="s">
        <v>32</v>
      </c>
    </row>
    <row r="92" spans="1:13" x14ac:dyDescent="0.35">
      <c r="A92" s="76" t="s">
        <v>102</v>
      </c>
      <c r="B92" s="32">
        <f t="shared" si="35"/>
        <v>28.078194375000006</v>
      </c>
      <c r="C92" s="32">
        <f t="shared" si="35"/>
        <v>28.078194375000006</v>
      </c>
      <c r="D92" s="32">
        <f t="shared" si="35"/>
        <v>28.078194375000006</v>
      </c>
      <c r="E92" s="32">
        <f t="shared" si="36"/>
        <v>84.234583125000015</v>
      </c>
      <c r="G92" s="32">
        <f t="shared" si="37"/>
        <v>28.078194375000006</v>
      </c>
      <c r="H92" s="32">
        <f t="shared" si="37"/>
        <v>28.078194375000006</v>
      </c>
      <c r="I92" s="32">
        <f t="shared" si="37"/>
        <v>28.078194375000006</v>
      </c>
      <c r="J92" s="32">
        <f t="shared" si="38"/>
        <v>84.234583125000015</v>
      </c>
    </row>
    <row r="93" spans="1:13" x14ac:dyDescent="0.35">
      <c r="A93" s="21" t="s">
        <v>36</v>
      </c>
      <c r="B93" s="32">
        <f t="shared" si="35"/>
        <v>24.938541731250005</v>
      </c>
      <c r="C93" s="32">
        <f t="shared" si="35"/>
        <v>24.938541731250005</v>
      </c>
      <c r="D93" s="32">
        <f t="shared" si="35"/>
        <v>24.938541731250005</v>
      </c>
      <c r="E93" s="32">
        <f t="shared" si="36"/>
        <v>74.815625193750009</v>
      </c>
      <c r="G93" s="32">
        <f t="shared" si="37"/>
        <v>28.078194375000006</v>
      </c>
      <c r="H93" s="32">
        <f t="shared" si="37"/>
        <v>28.078194375000006</v>
      </c>
      <c r="I93" s="32">
        <f t="shared" si="37"/>
        <v>28.078194375000006</v>
      </c>
      <c r="J93" s="32">
        <f t="shared" si="38"/>
        <v>84.234583125000015</v>
      </c>
      <c r="L93" s="21" t="s">
        <v>32</v>
      </c>
    </row>
    <row r="94" spans="1:13" x14ac:dyDescent="0.35">
      <c r="A94" s="21" t="s">
        <v>35</v>
      </c>
      <c r="B94" s="32">
        <f t="shared" si="35"/>
        <v>86.187293915625034</v>
      </c>
      <c r="C94" s="32">
        <f t="shared" si="35"/>
        <v>86.187293915625034</v>
      </c>
      <c r="D94" s="32">
        <f t="shared" si="35"/>
        <v>86.187293915625034</v>
      </c>
      <c r="E94" s="32">
        <f t="shared" si="36"/>
        <v>258.56188174687509</v>
      </c>
      <c r="G94" s="32">
        <f t="shared" si="37"/>
        <v>24.938541731250005</v>
      </c>
      <c r="H94" s="32">
        <f t="shared" si="37"/>
        <v>24.938541731250005</v>
      </c>
      <c r="I94" s="32">
        <f t="shared" si="37"/>
        <v>24.938541731250005</v>
      </c>
      <c r="J94" s="32">
        <f t="shared" si="38"/>
        <v>74.815625193750009</v>
      </c>
      <c r="L94" s="21" t="s">
        <v>32</v>
      </c>
    </row>
    <row r="95" spans="1:13" x14ac:dyDescent="0.35">
      <c r="A95" s="21" t="s">
        <v>78</v>
      </c>
      <c r="B95" s="32">
        <f>B84*1.1</f>
        <v>0</v>
      </c>
      <c r="C95" s="32">
        <f>C84*1.1</f>
        <v>0</v>
      </c>
      <c r="D95" s="32">
        <f>D84*1.1</f>
        <v>0</v>
      </c>
      <c r="E95" s="32">
        <f t="shared" si="36"/>
        <v>0</v>
      </c>
      <c r="G95" s="32">
        <f t="shared" si="37"/>
        <v>12544.571477812504</v>
      </c>
      <c r="H95" s="32">
        <f t="shared" si="37"/>
        <v>12544.571477812504</v>
      </c>
      <c r="I95" s="32">
        <f t="shared" si="37"/>
        <v>12544.571477812504</v>
      </c>
      <c r="J95" s="32">
        <f t="shared" si="38"/>
        <v>37633.714433437512</v>
      </c>
      <c r="L95" s="21" t="s">
        <v>32</v>
      </c>
    </row>
    <row r="96" spans="1:13" x14ac:dyDescent="0.35">
      <c r="A96" s="21" t="s">
        <v>31</v>
      </c>
      <c r="B96" s="33">
        <f>SUM(B88:B95)</f>
        <v>5869.1339189437513</v>
      </c>
      <c r="C96" s="33">
        <f>SUM(C88:C95)</f>
        <v>5869.1339189437513</v>
      </c>
      <c r="D96" s="33">
        <f>SUM(D88:D95)</f>
        <v>5869.1339189437513</v>
      </c>
      <c r="E96" s="33">
        <f>SUM(E88:E95)</f>
        <v>17607.401756831252</v>
      </c>
      <c r="G96" s="33">
        <f>SUM(G88:G95)</f>
        <v>18355.59629721563</v>
      </c>
      <c r="H96" s="33">
        <f>SUM(H88:H95)</f>
        <v>18355.59629721563</v>
      </c>
      <c r="I96" s="33">
        <f>SUM(I88:I95)</f>
        <v>18355.59629721563</v>
      </c>
      <c r="J96" s="33">
        <f>SUM(J88:J95)</f>
        <v>55066.788891646887</v>
      </c>
    </row>
    <row r="97" spans="1:10" x14ac:dyDescent="0.35">
      <c r="G97" s="33"/>
      <c r="H97" s="33"/>
      <c r="I97" s="33"/>
      <c r="J97" s="33"/>
    </row>
    <row r="98" spans="1:10" customFormat="1" x14ac:dyDescent="0.35">
      <c r="A98" s="57" t="s">
        <v>58</v>
      </c>
      <c r="B98" s="58" t="s">
        <v>43</v>
      </c>
      <c r="C98" s="58" t="s">
        <v>42</v>
      </c>
      <c r="D98" s="58" t="s">
        <v>41</v>
      </c>
      <c r="E98" s="58" t="s">
        <v>31</v>
      </c>
      <c r="F98" s="59"/>
      <c r="G98" s="58" t="s">
        <v>43</v>
      </c>
      <c r="H98" s="58" t="s">
        <v>42</v>
      </c>
      <c r="I98" s="58" t="s">
        <v>41</v>
      </c>
      <c r="J98" s="60" t="s">
        <v>31</v>
      </c>
    </row>
    <row r="99" spans="1:10" customFormat="1" ht="13.5" hidden="1" x14ac:dyDescent="0.3">
      <c r="A99" s="50" t="s">
        <v>59</v>
      </c>
      <c r="B99" s="65">
        <v>0</v>
      </c>
      <c r="C99" s="65">
        <v>0</v>
      </c>
      <c r="D99" s="65" t="e">
        <f>SUM(#REF!)</f>
        <v>#REF!</v>
      </c>
      <c r="E99" s="65" t="e">
        <f>SUM(B99:D99)</f>
        <v>#REF!</v>
      </c>
      <c r="F99" s="51"/>
      <c r="G99" s="65">
        <v>0</v>
      </c>
      <c r="H99" s="65">
        <v>0</v>
      </c>
      <c r="I99" s="65">
        <v>0</v>
      </c>
      <c r="J99" s="66">
        <v>0</v>
      </c>
    </row>
    <row r="100" spans="1:10" customFormat="1" ht="13.5" hidden="1" x14ac:dyDescent="0.3">
      <c r="A100" s="52" t="s">
        <v>60</v>
      </c>
      <c r="B100" s="54" t="e">
        <f>SUM(#REF!)</f>
        <v>#REF!</v>
      </c>
      <c r="C100" s="54" t="e">
        <f>SUM(#REF!)</f>
        <v>#REF!</v>
      </c>
      <c r="D100" s="54" t="e">
        <f>SUM(#REF!)</f>
        <v>#REF!</v>
      </c>
      <c r="E100" s="54" t="e">
        <f>SUM(#REF!)</f>
        <v>#REF!</v>
      </c>
      <c r="F100" s="53"/>
      <c r="G100" s="54" t="e">
        <f>SUM(#REF!)</f>
        <v>#REF!</v>
      </c>
      <c r="H100" s="54" t="e">
        <f>SUM(#REF!)</f>
        <v>#REF!</v>
      </c>
      <c r="I100" s="54" t="e">
        <f>SUM(#REF!)</f>
        <v>#REF!</v>
      </c>
      <c r="J100" s="55" t="e">
        <f t="shared" ref="J100:J111" si="39">SUM(G100:I100)</f>
        <v>#REF!</v>
      </c>
    </row>
    <row r="101" spans="1:10" customFormat="1" ht="13.5" hidden="1" x14ac:dyDescent="0.3">
      <c r="A101" s="52" t="s">
        <v>61</v>
      </c>
      <c r="B101" s="54" t="e">
        <f>SUM(#REF!)</f>
        <v>#REF!</v>
      </c>
      <c r="C101" s="54" t="e">
        <f>SUM(#REF!)</f>
        <v>#REF!</v>
      </c>
      <c r="D101" s="54" t="e">
        <f>SUM(#REF!)</f>
        <v>#REF!</v>
      </c>
      <c r="E101" s="54" t="e">
        <f>SUM(#REF!)</f>
        <v>#REF!</v>
      </c>
      <c r="F101" s="53"/>
      <c r="G101" s="54" t="e">
        <f>SUM(#REF!)</f>
        <v>#REF!</v>
      </c>
      <c r="H101" s="54" t="e">
        <f>SUM(#REF!)</f>
        <v>#REF!</v>
      </c>
      <c r="I101" s="54" t="e">
        <f>SUM(#REF!)</f>
        <v>#REF!</v>
      </c>
      <c r="J101" s="55" t="e">
        <f t="shared" si="39"/>
        <v>#REF!</v>
      </c>
    </row>
    <row r="102" spans="1:10" customFormat="1" ht="13.5" hidden="1" x14ac:dyDescent="0.3">
      <c r="A102" s="50" t="s">
        <v>65</v>
      </c>
      <c r="B102" s="65" t="e">
        <f>SUM(#REF!)</f>
        <v>#REF!</v>
      </c>
      <c r="C102" s="65" t="e">
        <f>SUM(#REF!)</f>
        <v>#REF!</v>
      </c>
      <c r="D102" s="65" t="e">
        <f>SUM(#REF!)</f>
        <v>#REF!</v>
      </c>
      <c r="E102" s="65" t="e">
        <f t="shared" ref="E102:E111" si="40">SUM(B102:D102)</f>
        <v>#REF!</v>
      </c>
      <c r="F102" s="51"/>
      <c r="G102" s="65" t="e">
        <f>SUM(#REF!)</f>
        <v>#REF!</v>
      </c>
      <c r="H102" s="65" t="e">
        <f>SUM(#REF!)</f>
        <v>#REF!</v>
      </c>
      <c r="I102" s="65" t="e">
        <f>SUM(#REF!)</f>
        <v>#REF!</v>
      </c>
      <c r="J102" s="66" t="e">
        <f t="shared" si="39"/>
        <v>#REF!</v>
      </c>
    </row>
    <row r="103" spans="1:10" customFormat="1" ht="13.5" hidden="1" x14ac:dyDescent="0.3">
      <c r="A103" s="52" t="s">
        <v>66</v>
      </c>
      <c r="B103" s="54">
        <f>SUM(B10)</f>
        <v>4488.95</v>
      </c>
      <c r="C103" s="54">
        <f>SUM(C10)</f>
        <v>4488.95</v>
      </c>
      <c r="D103" s="54">
        <f>SUM(D10)</f>
        <v>4488.95</v>
      </c>
      <c r="E103" s="54">
        <f t="shared" si="40"/>
        <v>13466.849999999999</v>
      </c>
      <c r="F103" s="53"/>
      <c r="G103" s="54">
        <f>SUM(G10)</f>
        <v>13751.95</v>
      </c>
      <c r="H103" s="54">
        <f>SUM(H10)</f>
        <v>13751.95</v>
      </c>
      <c r="I103" s="54">
        <f>SUM(I10)</f>
        <v>13751.95</v>
      </c>
      <c r="J103" s="55">
        <f t="shared" si="39"/>
        <v>41255.850000000006</v>
      </c>
    </row>
    <row r="104" spans="1:10" customFormat="1" ht="13.5" hidden="1" x14ac:dyDescent="0.3">
      <c r="A104" s="52" t="s">
        <v>75</v>
      </c>
      <c r="B104" s="54">
        <f>SUM(B20)</f>
        <v>4713.3975000000009</v>
      </c>
      <c r="C104" s="54">
        <f>SUM(C20)</f>
        <v>4713.3975000000009</v>
      </c>
      <c r="D104" s="54">
        <f>SUM(D20)</f>
        <v>4713.3975000000009</v>
      </c>
      <c r="E104" s="54">
        <f t="shared" si="40"/>
        <v>14140.192500000003</v>
      </c>
      <c r="F104" s="53"/>
      <c r="G104" s="54">
        <f>SUM(G20)</f>
        <v>14439.547500000001</v>
      </c>
      <c r="H104" s="54">
        <f>SUM(H20)</f>
        <v>14439.547500000001</v>
      </c>
      <c r="I104" s="54">
        <f>SUM(I20)</f>
        <v>14439.547500000001</v>
      </c>
      <c r="J104" s="55">
        <f t="shared" si="39"/>
        <v>43318.642500000002</v>
      </c>
    </row>
    <row r="105" spans="1:10" hidden="1" x14ac:dyDescent="0.35">
      <c r="A105" s="52" t="s">
        <v>85</v>
      </c>
      <c r="B105" s="61">
        <f>SUM(B30)</f>
        <v>4492.96</v>
      </c>
      <c r="C105" s="61">
        <f>SUM(C30)</f>
        <v>4492.96</v>
      </c>
      <c r="D105" s="61">
        <f>SUM(D30)</f>
        <v>4492.96</v>
      </c>
      <c r="E105" s="54">
        <f t="shared" si="40"/>
        <v>13478.880000000001</v>
      </c>
      <c r="F105" s="62"/>
      <c r="G105" s="61">
        <f>SUM(G30)</f>
        <v>14034.96</v>
      </c>
      <c r="H105" s="61">
        <f>SUM(H30)</f>
        <v>14034.96</v>
      </c>
      <c r="I105" s="61">
        <f>SUM(I30)</f>
        <v>14034.96</v>
      </c>
      <c r="J105" s="55">
        <f t="shared" si="39"/>
        <v>42104.88</v>
      </c>
    </row>
    <row r="106" spans="1:10" x14ac:dyDescent="0.35">
      <c r="A106" s="52" t="s">
        <v>86</v>
      </c>
      <c r="B106" s="61">
        <f>SUM(B41)</f>
        <v>4598.62</v>
      </c>
      <c r="C106" s="61">
        <f>SUM(C41)</f>
        <v>4598.62</v>
      </c>
      <c r="D106" s="61">
        <f>SUM(D41)</f>
        <v>4598.62</v>
      </c>
      <c r="E106" s="54">
        <f t="shared" si="40"/>
        <v>13795.86</v>
      </c>
      <c r="F106" s="62"/>
      <c r="G106" s="61">
        <f>SUM(G41)</f>
        <v>14427.619999999999</v>
      </c>
      <c r="H106" s="61">
        <f>SUM(H41)</f>
        <v>14427.619999999999</v>
      </c>
      <c r="I106" s="61">
        <f>SUM(I41)</f>
        <v>14427.619999999999</v>
      </c>
      <c r="J106" s="55">
        <f t="shared" si="39"/>
        <v>43282.86</v>
      </c>
    </row>
    <row r="107" spans="1:10" x14ac:dyDescent="0.35">
      <c r="A107" s="52" t="s">
        <v>87</v>
      </c>
      <c r="B107" s="61">
        <f>SUM(B52)</f>
        <v>4828.5510000000004</v>
      </c>
      <c r="C107" s="61">
        <f>SUM(C52)</f>
        <v>4828.5510000000004</v>
      </c>
      <c r="D107" s="61">
        <f>SUM(D52)</f>
        <v>4828.5510000000004</v>
      </c>
      <c r="E107" s="54">
        <f t="shared" si="40"/>
        <v>14485.653000000002</v>
      </c>
      <c r="F107" s="62"/>
      <c r="G107" s="61">
        <f>SUM(G52)</f>
        <v>15101.194500000001</v>
      </c>
      <c r="H107" s="61">
        <f>SUM(H52)</f>
        <v>15101.194500000001</v>
      </c>
      <c r="I107" s="61">
        <f>SUM(I52)</f>
        <v>15101.194500000001</v>
      </c>
      <c r="J107" s="55">
        <f t="shared" si="39"/>
        <v>45303.583500000008</v>
      </c>
    </row>
    <row r="108" spans="1:10" x14ac:dyDescent="0.35">
      <c r="A108" s="52" t="s">
        <v>88</v>
      </c>
      <c r="B108" s="61">
        <f>SUM(B63)</f>
        <v>5069.9785499999998</v>
      </c>
      <c r="C108" s="61">
        <f>SUM(C63)</f>
        <v>5069.9785499999998</v>
      </c>
      <c r="D108" s="61">
        <f>SUM(D63)</f>
        <v>5069.9785499999998</v>
      </c>
      <c r="E108" s="54">
        <f t="shared" si="40"/>
        <v>15209.935649999999</v>
      </c>
      <c r="F108" s="62"/>
      <c r="G108" s="61">
        <f>SUM(G63)</f>
        <v>15856.254225000001</v>
      </c>
      <c r="H108" s="61">
        <f>SUM(H63)</f>
        <v>15856.254225000001</v>
      </c>
      <c r="I108" s="61">
        <f>SUM(I63)</f>
        <v>15856.254225000001</v>
      </c>
      <c r="J108" s="55">
        <f t="shared" si="39"/>
        <v>47568.762675000005</v>
      </c>
    </row>
    <row r="109" spans="1:10" x14ac:dyDescent="0.35">
      <c r="A109" s="52" t="s">
        <v>89</v>
      </c>
      <c r="B109" s="61">
        <f>SUM(B74)</f>
        <v>5323.4774774999996</v>
      </c>
      <c r="C109" s="61">
        <f>SUM(C74)</f>
        <v>5323.4774774999996</v>
      </c>
      <c r="D109" s="61">
        <f>SUM(D74)</f>
        <v>5323.4774774999996</v>
      </c>
      <c r="E109" s="54">
        <f t="shared" si="40"/>
        <v>15970.432432499998</v>
      </c>
      <c r="F109" s="62"/>
      <c r="G109" s="61">
        <f>SUM(G74)</f>
        <v>16649.066936250001</v>
      </c>
      <c r="H109" s="61">
        <f>SUM(H74)</f>
        <v>16649.066936250001</v>
      </c>
      <c r="I109" s="61">
        <f>SUM(I74)</f>
        <v>16649.066936250001</v>
      </c>
      <c r="J109" s="55">
        <f t="shared" si="39"/>
        <v>49947.20080875</v>
      </c>
    </row>
    <row r="110" spans="1:10" x14ac:dyDescent="0.35">
      <c r="A110" s="52" t="s">
        <v>90</v>
      </c>
      <c r="B110" s="61">
        <f>SUM(B85)</f>
        <v>5589.6513513750006</v>
      </c>
      <c r="C110" s="61">
        <f>SUM(C85)</f>
        <v>5589.6513513750006</v>
      </c>
      <c r="D110" s="61">
        <f>SUM(D85)</f>
        <v>5589.6513513750006</v>
      </c>
      <c r="E110" s="54">
        <f t="shared" si="40"/>
        <v>16768.954054125003</v>
      </c>
      <c r="F110" s="62"/>
      <c r="G110" s="61">
        <f>SUM(G85)</f>
        <v>17481.520283062506</v>
      </c>
      <c r="H110" s="61">
        <f>SUM(H85)</f>
        <v>17481.520283062506</v>
      </c>
      <c r="I110" s="61">
        <f>SUM(I85)</f>
        <v>17481.520283062506</v>
      </c>
      <c r="J110" s="55">
        <f t="shared" si="39"/>
        <v>52444.560849187517</v>
      </c>
    </row>
    <row r="111" spans="1:10" x14ac:dyDescent="0.35">
      <c r="A111" s="56" t="s">
        <v>91</v>
      </c>
      <c r="B111" s="63">
        <f>SUM(B96)</f>
        <v>5869.1339189437513</v>
      </c>
      <c r="C111" s="63">
        <f>SUM(C96)</f>
        <v>5869.1339189437513</v>
      </c>
      <c r="D111" s="63">
        <f>SUM(D96)</f>
        <v>5869.1339189437513</v>
      </c>
      <c r="E111" s="73">
        <f t="shared" si="40"/>
        <v>17607.401756831256</v>
      </c>
      <c r="F111" s="64"/>
      <c r="G111" s="63">
        <f>SUM(G96)</f>
        <v>18355.59629721563</v>
      </c>
      <c r="H111" s="63">
        <f>SUM(H96)</f>
        <v>18355.59629721563</v>
      </c>
      <c r="I111" s="63">
        <f>SUM(I96)</f>
        <v>18355.59629721563</v>
      </c>
      <c r="J111" s="74">
        <f t="shared" si="39"/>
        <v>55066.788891646895</v>
      </c>
    </row>
    <row r="112" spans="1:10" x14ac:dyDescent="0.35">
      <c r="A112" s="53"/>
      <c r="B112" s="61"/>
      <c r="C112" s="61"/>
      <c r="D112" s="61"/>
      <c r="E112" s="61"/>
      <c r="F112" s="62"/>
      <c r="G112" s="61"/>
      <c r="H112" s="61"/>
      <c r="I112" s="61"/>
      <c r="J112" s="61"/>
    </row>
    <row r="113" spans="1:10" x14ac:dyDescent="0.35">
      <c r="A113" s="53"/>
      <c r="B113" s="61"/>
      <c r="C113" s="61"/>
      <c r="D113" s="61"/>
      <c r="E113" s="61"/>
      <c r="F113" s="62"/>
      <c r="G113" s="61"/>
      <c r="H113" s="61"/>
      <c r="I113" s="61"/>
      <c r="J113" s="61"/>
    </row>
    <row r="114" spans="1:10" x14ac:dyDescent="0.35">
      <c r="A114" s="53"/>
      <c r="B114" s="61"/>
      <c r="C114" s="61"/>
      <c r="D114" s="61"/>
      <c r="E114" s="61"/>
      <c r="F114" s="62"/>
      <c r="G114" s="61"/>
      <c r="H114" s="61"/>
      <c r="I114" s="61"/>
      <c r="J114" s="61"/>
    </row>
    <row r="115" spans="1:10" x14ac:dyDescent="0.35">
      <c r="A115" s="53"/>
      <c r="B115" s="61"/>
      <c r="C115" s="61"/>
      <c r="D115" s="61"/>
      <c r="E115" s="61"/>
      <c r="F115" s="62"/>
      <c r="G115" s="61"/>
      <c r="H115" s="61"/>
      <c r="I115" s="61"/>
      <c r="J115" s="61"/>
    </row>
    <row r="117" spans="1:10" x14ac:dyDescent="0.35">
      <c r="A117" s="77" t="s">
        <v>101</v>
      </c>
    </row>
    <row r="118" spans="1:10" x14ac:dyDescent="0.35">
      <c r="A118" s="77" t="s">
        <v>104</v>
      </c>
    </row>
  </sheetData>
  <mergeCells count="2">
    <mergeCell ref="B1:E1"/>
    <mergeCell ref="G1:J1"/>
  </mergeCells>
  <hyperlinks>
    <hyperlink ref="A117" r:id="rId1" xr:uid="{00000000-0004-0000-0500-000000000000}"/>
    <hyperlink ref="A118" r:id="rId2" xr:uid="{00000000-0004-0000-0500-000001000000}"/>
  </hyperlinks>
  <pageMargins left="0.7" right="0.7" top="0.75" bottom="0.75" header="0.3" footer="0.3"/>
  <pageSetup scale="57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6C87559466044A8EFD9F76319050A" ma:contentTypeVersion="131" ma:contentTypeDescription="Create a new document." ma:contentTypeScope="" ma:versionID="8f47f3504b9b18b9241494617c7f7cb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4F87A12-99AC-4041-94C5-7E48B201F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118EA-432E-407F-B26F-9AA4E524481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0A73D5-FB5F-4E5E-AABB-4F68FA2F988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626EC1-7FF6-4F78-9EC5-F7AC5855F1C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F30</vt:lpstr>
      <vt:lpstr>F31</vt:lpstr>
      <vt:lpstr>F32</vt:lpstr>
      <vt:lpstr>NRSA Stipend &amp; Allowances</vt:lpstr>
      <vt:lpstr>PhD-MD Fees</vt:lpstr>
      <vt:lpstr>PhD-PharmD Fees</vt:lpstr>
      <vt:lpstr>'PhD-MD Fees'!Print_Area</vt:lpstr>
      <vt:lpstr>'PhD-PharmD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Nare</dc:creator>
  <cp:lastModifiedBy>Tang, Elizabeth</cp:lastModifiedBy>
  <cp:lastPrinted>2020-02-07T22:13:45Z</cp:lastPrinted>
  <dcterms:created xsi:type="dcterms:W3CDTF">2009-07-31T05:04:23Z</dcterms:created>
  <dcterms:modified xsi:type="dcterms:W3CDTF">2023-08-09T16:33:37Z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DNJQF355SA62-740277760-30</vt:lpwstr>
  </property>
  <property fmtid="{D5CDD505-2E9C-101B-9397-08002B2CF9AE}" pid="3" name="_dlc_DocIdItemGuid">
    <vt:lpwstr>97008352-b9bc-4aa5-9fcc-ce2dbf5776a9</vt:lpwstr>
  </property>
  <property fmtid="{D5CDD505-2E9C-101B-9397-08002B2CF9AE}" pid="4" name="_dlc_DocIdUrl">
    <vt:lpwstr>https://edithealthsciences.ucsd.edu/vchs/research-services/hssppo/review/_layouts/15/DocIdRedir.aspx?ID=DNJQF355SA62-740277760-30, DNJQF355SA62-740277760-30</vt:lpwstr>
  </property>
  <property fmtid="{D5CDD505-2E9C-101B-9397-08002B2CF9AE}" pid="5" name="ContentTypeId">
    <vt:lpwstr>0x0101005236C87559466044A8EFD9F76319050A</vt:lpwstr>
  </property>
</Properties>
</file>